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P\Documents\ritase ksi\"/>
    </mc:Choice>
  </mc:AlternateContent>
  <xr:revisionPtr revIDLastSave="0" documentId="13_ncr:1_{41B69406-0517-46FB-99B8-4DF47CE898C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FTAR RITASE KSI TRUCKING" sheetId="1" r:id="rId1"/>
  </sheets>
  <definedNames>
    <definedName name="_xlnm.Print_Area" localSheetId="0">'DAFTAR RITASE KSI TRUCKING'!$A$1:$AE$95</definedName>
    <definedName name="_xlnm.Print_Titles" localSheetId="0">'DAFTAR RITASE KSI TRUCKING'!$1:$2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0" i="1" l="1"/>
  <c r="K20" i="1"/>
  <c r="L20" i="1"/>
  <c r="S20" i="1"/>
  <c r="X20" i="1"/>
  <c r="H21" i="1"/>
  <c r="K21" i="1"/>
  <c r="L21" i="1" s="1"/>
  <c r="S21" i="1"/>
  <c r="X21" i="1"/>
  <c r="H22" i="1"/>
  <c r="K22" i="1"/>
  <c r="L22" i="1" s="1"/>
  <c r="S22" i="1"/>
  <c r="X22" i="1"/>
  <c r="H23" i="1"/>
  <c r="K23" i="1"/>
  <c r="L23" i="1" s="1"/>
  <c r="S23" i="1"/>
  <c r="X23" i="1"/>
  <c r="H24" i="1"/>
  <c r="K24" i="1"/>
  <c r="L24" i="1" s="1"/>
  <c r="S24" i="1"/>
  <c r="X24" i="1"/>
  <c r="H25" i="1"/>
  <c r="K25" i="1"/>
  <c r="L25" i="1" s="1"/>
  <c r="S25" i="1"/>
  <c r="X25" i="1"/>
  <c r="H26" i="1"/>
  <c r="K26" i="1"/>
  <c r="L26" i="1" s="1"/>
  <c r="S26" i="1"/>
  <c r="X26" i="1"/>
  <c r="H27" i="1"/>
  <c r="K27" i="1"/>
  <c r="L27" i="1" s="1"/>
  <c r="S27" i="1"/>
  <c r="X27" i="1"/>
  <c r="H28" i="1"/>
  <c r="K28" i="1"/>
  <c r="L28" i="1" s="1"/>
  <c r="S28" i="1"/>
  <c r="X28" i="1"/>
  <c r="H29" i="1"/>
  <c r="K29" i="1"/>
  <c r="L29" i="1" s="1"/>
  <c r="S29" i="1"/>
  <c r="X29" i="1"/>
  <c r="H30" i="1"/>
  <c r="K30" i="1"/>
  <c r="L30" i="1" s="1"/>
  <c r="S30" i="1"/>
  <c r="X30" i="1"/>
  <c r="X74" i="1"/>
  <c r="X75" i="1"/>
  <c r="X76" i="1"/>
  <c r="X77" i="1"/>
  <c r="X78" i="1"/>
  <c r="X79" i="1"/>
  <c r="X80" i="1"/>
  <c r="X81" i="1"/>
  <c r="X82" i="1"/>
  <c r="X83" i="1"/>
  <c r="X84" i="1"/>
  <c r="X85" i="1"/>
  <c r="X86" i="1"/>
  <c r="X87" i="1"/>
  <c r="X88" i="1"/>
  <c r="X89" i="1"/>
  <c r="X90" i="1"/>
  <c r="X91" i="1"/>
  <c r="S87" i="1"/>
  <c r="S88" i="1"/>
  <c r="S89" i="1"/>
  <c r="S90" i="1"/>
  <c r="S91" i="1"/>
  <c r="H87" i="1"/>
  <c r="H88" i="1"/>
  <c r="H89" i="1"/>
  <c r="H90" i="1"/>
  <c r="H91" i="1"/>
  <c r="AC92" i="1"/>
  <c r="AD92" i="1"/>
  <c r="AE92" i="1"/>
  <c r="AB92" i="1"/>
  <c r="D92" i="1"/>
  <c r="U92" i="1"/>
  <c r="V92" i="1"/>
  <c r="W92" i="1"/>
  <c r="Y92" i="1"/>
  <c r="Z92" i="1"/>
  <c r="AA92" i="1"/>
  <c r="T92" i="1"/>
  <c r="E92" i="1"/>
  <c r="F92" i="1"/>
  <c r="G92" i="1"/>
  <c r="P92" i="1"/>
  <c r="Q92" i="1"/>
  <c r="R92" i="1"/>
  <c r="O92" i="1"/>
  <c r="N92" i="1"/>
  <c r="S74" i="1"/>
  <c r="S75" i="1"/>
  <c r="S76" i="1"/>
  <c r="S77" i="1"/>
  <c r="S78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N36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S31" i="1"/>
  <c r="S32" i="1"/>
  <c r="S33" i="1"/>
  <c r="S34" i="1"/>
  <c r="S35" i="1"/>
  <c r="E36" i="1"/>
  <c r="F36" i="1"/>
  <c r="G36" i="1"/>
  <c r="D36" i="1"/>
  <c r="S79" i="1"/>
  <c r="S80" i="1"/>
  <c r="S81" i="1"/>
  <c r="S82" i="1"/>
  <c r="S83" i="1"/>
  <c r="S84" i="1"/>
  <c r="S85" i="1"/>
  <c r="S86" i="1"/>
  <c r="X60" i="1"/>
  <c r="X61" i="1"/>
  <c r="X62" i="1"/>
  <c r="X63" i="1"/>
  <c r="X64" i="1"/>
  <c r="X65" i="1"/>
  <c r="X66" i="1"/>
  <c r="X67" i="1"/>
  <c r="X68" i="1"/>
  <c r="X69" i="1"/>
  <c r="X70" i="1"/>
  <c r="X71" i="1"/>
  <c r="X72" i="1"/>
  <c r="X73" i="1"/>
  <c r="S71" i="1"/>
  <c r="S72" i="1"/>
  <c r="S73" i="1"/>
  <c r="AB36" i="1"/>
  <c r="S60" i="1"/>
  <c r="S61" i="1"/>
  <c r="S62" i="1"/>
  <c r="S63" i="1"/>
  <c r="S64" i="1"/>
  <c r="S65" i="1"/>
  <c r="S66" i="1"/>
  <c r="S67" i="1"/>
  <c r="S68" i="1"/>
  <c r="S69" i="1"/>
  <c r="S70" i="1"/>
  <c r="H43" i="1"/>
  <c r="H44" i="1"/>
  <c r="H45" i="1"/>
  <c r="H46" i="1"/>
  <c r="H47" i="1"/>
  <c r="H48" i="1"/>
  <c r="X55" i="1"/>
  <c r="S55" i="1"/>
  <c r="X54" i="1"/>
  <c r="S54" i="1"/>
  <c r="X53" i="1"/>
  <c r="S53" i="1"/>
  <c r="X52" i="1"/>
  <c r="S52" i="1"/>
  <c r="X51" i="1"/>
  <c r="S51" i="1"/>
  <c r="X50" i="1"/>
  <c r="S50" i="1"/>
  <c r="X49" i="1"/>
  <c r="S49" i="1"/>
  <c r="X48" i="1"/>
  <c r="S48" i="1"/>
  <c r="X47" i="1"/>
  <c r="S47" i="1"/>
  <c r="X46" i="1"/>
  <c r="S46" i="1"/>
  <c r="X45" i="1"/>
  <c r="S45" i="1"/>
  <c r="X44" i="1"/>
  <c r="S44" i="1"/>
  <c r="X43" i="1"/>
  <c r="S43" i="1"/>
  <c r="X42" i="1"/>
  <c r="S42" i="1"/>
  <c r="H42" i="1"/>
  <c r="X59" i="1"/>
  <c r="S59" i="1"/>
  <c r="X58" i="1"/>
  <c r="S58" i="1"/>
  <c r="X57" i="1"/>
  <c r="S57" i="1"/>
  <c r="X56" i="1"/>
  <c r="S56" i="1"/>
  <c r="H38" i="1"/>
  <c r="X39" i="1"/>
  <c r="X40" i="1"/>
  <c r="X41" i="1"/>
  <c r="X38" i="1"/>
  <c r="S39" i="1"/>
  <c r="S40" i="1"/>
  <c r="S41" i="1"/>
  <c r="S38" i="1"/>
  <c r="H40" i="1"/>
  <c r="H41" i="1"/>
  <c r="AC36" i="1"/>
  <c r="AD36" i="1"/>
  <c r="AE36" i="1"/>
  <c r="S92" i="1" l="1"/>
  <c r="X92" i="1"/>
  <c r="H39" i="1"/>
  <c r="H92" i="1" s="1"/>
  <c r="AC18" i="1" l="1"/>
  <c r="AD18" i="1"/>
  <c r="AE18" i="1"/>
  <c r="S6" i="1" l="1"/>
  <c r="S7" i="1"/>
  <c r="S8" i="1"/>
  <c r="S9" i="1"/>
  <c r="S10" i="1"/>
  <c r="S11" i="1"/>
  <c r="S12" i="1"/>
  <c r="S13" i="1"/>
  <c r="S14" i="1"/>
  <c r="S15" i="1"/>
  <c r="S16" i="1"/>
  <c r="S17" i="1"/>
  <c r="S5" i="1"/>
  <c r="F18" i="1" l="1"/>
  <c r="G18" i="1"/>
  <c r="M18" i="1"/>
  <c r="M36" i="1"/>
  <c r="O36" i="1"/>
  <c r="P36" i="1"/>
  <c r="Q36" i="1"/>
  <c r="R36" i="1"/>
  <c r="T36" i="1"/>
  <c r="U36" i="1"/>
  <c r="V36" i="1"/>
  <c r="W36" i="1"/>
  <c r="Y36" i="1"/>
  <c r="Z36" i="1"/>
  <c r="O18" i="1"/>
  <c r="P18" i="1"/>
  <c r="Q18" i="1"/>
  <c r="R18" i="1"/>
  <c r="T18" i="1"/>
  <c r="U18" i="1"/>
  <c r="V18" i="1"/>
  <c r="W18" i="1"/>
  <c r="Y18" i="1"/>
  <c r="Z18" i="1"/>
  <c r="AB18" i="1"/>
  <c r="N18" i="1"/>
  <c r="N94" i="1" s="1"/>
  <c r="X35" i="1"/>
  <c r="AA35" i="1" s="1"/>
  <c r="X17" i="1"/>
  <c r="AA17" i="1" s="1"/>
  <c r="O94" i="1" l="1"/>
  <c r="W94" i="1"/>
  <c r="R94" i="1"/>
  <c r="Y94" i="1"/>
  <c r="T94" i="1"/>
  <c r="U94" i="1"/>
  <c r="Q94" i="1"/>
  <c r="P94" i="1"/>
  <c r="V94" i="1"/>
  <c r="G94" i="1"/>
  <c r="F94" i="1"/>
  <c r="Z94" i="1"/>
  <c r="E18" i="1"/>
  <c r="E94" i="1" s="1"/>
  <c r="H31" i="1"/>
  <c r="H32" i="1"/>
  <c r="H33" i="1"/>
  <c r="H34" i="1"/>
  <c r="H6" i="1"/>
  <c r="H7" i="1"/>
  <c r="H8" i="1"/>
  <c r="H9" i="1"/>
  <c r="H10" i="1"/>
  <c r="H11" i="1"/>
  <c r="H12" i="1"/>
  <c r="H13" i="1"/>
  <c r="H14" i="1"/>
  <c r="H15" i="1"/>
  <c r="H16" i="1"/>
  <c r="H5" i="1"/>
  <c r="X34" i="1"/>
  <c r="K34" i="1"/>
  <c r="L34" i="1" s="1"/>
  <c r="X33" i="1"/>
  <c r="K33" i="1"/>
  <c r="L33" i="1" s="1"/>
  <c r="X32" i="1"/>
  <c r="K32" i="1"/>
  <c r="L32" i="1" s="1"/>
  <c r="X31" i="1"/>
  <c r="K31" i="1"/>
  <c r="L31" i="1" s="1"/>
  <c r="D18" i="1"/>
  <c r="D94" i="1" s="1"/>
  <c r="X16" i="1"/>
  <c r="K16" i="1"/>
  <c r="L16" i="1" s="1"/>
  <c r="X15" i="1"/>
  <c r="K15" i="1"/>
  <c r="L15" i="1" s="1"/>
  <c r="X14" i="1"/>
  <c r="K14" i="1"/>
  <c r="L14" i="1" s="1"/>
  <c r="X13" i="1"/>
  <c r="K13" i="1"/>
  <c r="L13" i="1" s="1"/>
  <c r="X12" i="1"/>
  <c r="K12" i="1"/>
  <c r="L12" i="1" s="1"/>
  <c r="X11" i="1"/>
  <c r="K11" i="1"/>
  <c r="L11" i="1" s="1"/>
  <c r="X10" i="1"/>
  <c r="K10" i="1"/>
  <c r="L10" i="1" s="1"/>
  <c r="X9" i="1"/>
  <c r="K9" i="1"/>
  <c r="L9" i="1" s="1"/>
  <c r="X8" i="1"/>
  <c r="K8" i="1"/>
  <c r="L8" i="1" s="1"/>
  <c r="X7" i="1"/>
  <c r="K7" i="1"/>
  <c r="L7" i="1" s="1"/>
  <c r="X6" i="1"/>
  <c r="K6" i="1"/>
  <c r="L6" i="1" s="1"/>
  <c r="X5" i="1"/>
  <c r="K5" i="1"/>
  <c r="L5" i="1" s="1"/>
  <c r="H36" i="1" l="1"/>
  <c r="X18" i="1"/>
  <c r="AA29" i="1"/>
  <c r="AA33" i="1"/>
  <c r="AA25" i="1"/>
  <c r="X36" i="1"/>
  <c r="AA15" i="1"/>
  <c r="AA11" i="1"/>
  <c r="AA7" i="1"/>
  <c r="AA14" i="1"/>
  <c r="AA10" i="1"/>
  <c r="AA6" i="1"/>
  <c r="AA13" i="1"/>
  <c r="AA9" i="1"/>
  <c r="AA16" i="1"/>
  <c r="AA12" i="1"/>
  <c r="AA8" i="1"/>
  <c r="S36" i="1"/>
  <c r="AA5" i="1"/>
  <c r="S18" i="1"/>
  <c r="H18" i="1"/>
  <c r="AA34" i="1"/>
  <c r="AA22" i="1"/>
  <c r="AA30" i="1"/>
  <c r="AA27" i="1"/>
  <c r="AA32" i="1"/>
  <c r="AA31" i="1"/>
  <c r="AA23" i="1"/>
  <c r="AA24" i="1"/>
  <c r="AA20" i="1"/>
  <c r="AA21" i="1"/>
  <c r="AA26" i="1"/>
  <c r="AA28" i="1"/>
  <c r="X94" i="1" l="1"/>
  <c r="S94" i="1"/>
  <c r="H94" i="1"/>
  <c r="AA37" i="1"/>
  <c r="AA19" i="1"/>
  <c r="AA18" i="1"/>
  <c r="AA36" i="1"/>
  <c r="AA94" i="1" l="1"/>
  <c r="AA95" i="1" s="1"/>
</calcChain>
</file>

<file path=xl/sharedStrings.xml><?xml version="1.0" encoding="utf-8"?>
<sst xmlns="http://schemas.openxmlformats.org/spreadsheetml/2006/main" count="210" uniqueCount="107">
  <si>
    <t>DAFTAR RITASE KSI TRUCKING</t>
  </si>
  <si>
    <t>UNIT</t>
  </si>
  <si>
    <t>TARGET</t>
  </si>
  <si>
    <t>TRIP</t>
  </si>
  <si>
    <t>RITASE</t>
  </si>
  <si>
    <t>S.D
TANGGAL</t>
  </si>
  <si>
    <t>JUMLAH
HARI</t>
  </si>
  <si>
    <t>THEORITICAL
TARGET
RITASE</t>
  </si>
  <si>
    <t>%
ACHIEVED</t>
  </si>
  <si>
    <t>%
MA</t>
  </si>
  <si>
    <t>TOTAL
PURCHASED</t>
  </si>
  <si>
    <t>INCOME (JASA ANGKUT * TONASE)</t>
  </si>
  <si>
    <t>UANG JALAN</t>
  </si>
  <si>
    <t>TOTAL
PEMAKAIAN
SPAREPART</t>
  </si>
  <si>
    <t>TOTAL
JASA &amp;
SERVIS</t>
  </si>
  <si>
    <t>PROFIT</t>
  </si>
  <si>
    <t>TONASE</t>
  </si>
  <si>
    <t>BATUBARA</t>
  </si>
  <si>
    <t>GARAM</t>
  </si>
  <si>
    <t>LIMESTONE</t>
  </si>
  <si>
    <t>OTHERS</t>
  </si>
  <si>
    <t>TOTAL</t>
  </si>
  <si>
    <t>DT-01</t>
  </si>
  <si>
    <t>DT-05</t>
  </si>
  <si>
    <t>DT-07</t>
  </si>
  <si>
    <t>DT-10</t>
  </si>
  <si>
    <t>DT-11</t>
  </si>
  <si>
    <t>DT-12</t>
  </si>
  <si>
    <t>DT-13</t>
  </si>
  <si>
    <t>DT-15</t>
  </si>
  <si>
    <t>DT-16</t>
  </si>
  <si>
    <t>DT-17</t>
  </si>
  <si>
    <t>DT-18</t>
  </si>
  <si>
    <t>DT-21</t>
  </si>
  <si>
    <t>AVERAGE</t>
  </si>
  <si>
    <t>DT-06</t>
  </si>
  <si>
    <t>HAULING</t>
  </si>
  <si>
    <t>DT-08</t>
  </si>
  <si>
    <t>DT-09</t>
  </si>
  <si>
    <t>DT-19</t>
  </si>
  <si>
    <t>DT-20</t>
  </si>
  <si>
    <t>DT-29</t>
  </si>
  <si>
    <t>DT-30</t>
  </si>
  <si>
    <t>DT-31</t>
  </si>
  <si>
    <t>DT-32</t>
  </si>
  <si>
    <t>DT-33</t>
  </si>
  <si>
    <t>DT-35</t>
  </si>
  <si>
    <t>DT-36</t>
  </si>
  <si>
    <t>DT-37</t>
  </si>
  <si>
    <t>DT-38</t>
  </si>
  <si>
    <t>DT-39</t>
  </si>
  <si>
    <t>GRAND TOTAL</t>
  </si>
  <si>
    <t>AVERAGE INCOME PER UNIT</t>
  </si>
  <si>
    <t>WORKSHOP</t>
  </si>
  <si>
    <t>GABUNGAN</t>
  </si>
  <si>
    <t>DTG-08</t>
  </si>
  <si>
    <t>DTG-105</t>
  </si>
  <si>
    <t>DTG-106</t>
  </si>
  <si>
    <t>DTG-49</t>
  </si>
  <si>
    <t>DTG-210</t>
  </si>
  <si>
    <t>DTG-214</t>
  </si>
  <si>
    <t>DTG-215</t>
  </si>
  <si>
    <t>DTG-238</t>
  </si>
  <si>
    <t>DTG-254</t>
  </si>
  <si>
    <t>DTG-234</t>
  </si>
  <si>
    <t>LIMESTONE FUTONG</t>
  </si>
  <si>
    <t>DTG-231</t>
  </si>
  <si>
    <t>SUMBAWA</t>
  </si>
  <si>
    <t>DTG-239</t>
  </si>
  <si>
    <t>DTG-207</t>
  </si>
  <si>
    <t>DTG-211</t>
  </si>
  <si>
    <t>DTG-217</t>
  </si>
  <si>
    <t>DTG-222</t>
  </si>
  <si>
    <t>DTG-223</t>
  </si>
  <si>
    <t>DTG-224</t>
  </si>
  <si>
    <t>DTG-225</t>
  </si>
  <si>
    <t>DTG-142</t>
  </si>
  <si>
    <t>DTG-176</t>
  </si>
  <si>
    <t>DTG-177</t>
  </si>
  <si>
    <t>DTG-162</t>
  </si>
  <si>
    <t>DTG-167</t>
  </si>
  <si>
    <t>DTG-232</t>
  </si>
  <si>
    <t>DTG-153</t>
  </si>
  <si>
    <t>DTG-154</t>
  </si>
  <si>
    <t>DTG-18</t>
  </si>
  <si>
    <t>DTG-213</t>
  </si>
  <si>
    <t>DTG-180</t>
  </si>
  <si>
    <t>DTG-197</t>
  </si>
  <si>
    <t>DTG-233</t>
  </si>
  <si>
    <t>DTG-145</t>
  </si>
  <si>
    <t>DTG-169</t>
  </si>
  <si>
    <t>DTG-188</t>
  </si>
  <si>
    <t>DTG-212</t>
  </si>
  <si>
    <t>Last Updated 15 Juni 2026</t>
  </si>
  <si>
    <t>DTG-118</t>
  </si>
  <si>
    <t>DTG-120</t>
  </si>
  <si>
    <t>DTG-121</t>
  </si>
  <si>
    <t>DTG-122</t>
  </si>
  <si>
    <t>DTG-123</t>
  </si>
  <si>
    <t>DTG-124</t>
  </si>
  <si>
    <t>DTG-139</t>
  </si>
  <si>
    <t>DTG-140</t>
  </si>
  <si>
    <t>DTG-141</t>
  </si>
  <si>
    <t>DTG-143</t>
  </si>
  <si>
    <t>DTG-165</t>
  </si>
  <si>
    <t>DTG-175</t>
  </si>
  <si>
    <t>DTG-189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</si>
</sst>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#,##0;[Red]\ \ \-\ #,##0\ ;&quot;-&quot;"/>
    <numFmt numFmtId="165" formatCode="#,##0.00;[Red]\ \ \-\ #,##0.00\ ;&quot;-&quot;"/>
    <numFmt numFmtId="166" formatCode="#,##0.000;[Red]\ \ \-\ #,##0.000\ ;&quot;-&quot;"/>
    <numFmt numFmtId="167" formatCode="_(* #,##0_);_(* \(#,##0\);_(* &quot;-&quot;??_);_(@_)"/>
  </numFmts>
  <fonts count="5" x14ac:knownFonts="1">
    <font>
      <sz val="9"/>
      <color rgb="FF000000"/>
      <name val="Arial"/>
    </font>
    <font>
      <b/>
      <sz val="14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6F6F6"/>
        <bgColor rgb="FF000000"/>
      </patternFill>
    </fill>
  </fills>
  <borders count="6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  <border>
      <left/>
      <right style="thin">
        <color rgb="FFAAAAAA"/>
      </right>
      <top style="thin">
        <color rgb="FFAAAAAA"/>
      </top>
      <bottom style="thin">
        <color rgb="FFAAAAAA"/>
      </bottom>
      <diagonal/>
    </border>
    <border>
      <left style="thin">
        <color rgb="FFAAAAAA"/>
      </left>
      <right style="thin">
        <color rgb="FFAAAAAA"/>
      </right>
      <top style="thin">
        <color rgb="FFAAAAAA"/>
      </top>
      <bottom/>
      <diagonal/>
    </border>
    <border>
      <left style="thin">
        <color rgb="FFAAAAAA"/>
      </left>
      <right/>
      <top style="thin">
        <color rgb="FFAAAAAA"/>
      </top>
      <bottom style="thin">
        <color rgb="FFAAAAAA"/>
      </bottom>
      <diagonal/>
    </border>
    <border>
      <left/>
      <right/>
      <top style="thin">
        <color rgb="FFAAAAAA"/>
      </top>
      <bottom style="thin">
        <color rgb="FFAAAAAA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72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5" fontId="0" fillId="0" borderId="1" xfId="0" applyNumberFormat="1" applyBorder="1" applyAlignment="1">
      <alignment horizontal="right" vertical="center" wrapText="1"/>
    </xf>
    <xf numFmtId="165" fontId="2" fillId="0" borderId="1" xfId="0" applyNumberFormat="1" applyFont="1" applyBorder="1" applyAlignment="1">
      <alignment horizontal="right" vertical="center" wrapText="1"/>
    </xf>
    <xf numFmtId="164" fontId="0" fillId="0" borderId="1" xfId="0" applyNumberFormat="1" applyBorder="1" applyAlignment="1">
      <alignment horizontal="right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166" fontId="2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right" vertical="center" wrapText="1"/>
    </xf>
    <xf numFmtId="164" fontId="3" fillId="0" borderId="1" xfId="0" applyNumberFormat="1" applyFont="1" applyBorder="1" applyAlignment="1">
      <alignment horizontal="right" vertical="center" wrapText="1"/>
    </xf>
    <xf numFmtId="0" fontId="3" fillId="0" borderId="0" xfId="0" applyFont="1"/>
    <xf numFmtId="166" fontId="3" fillId="0" borderId="1" xfId="0" applyNumberFormat="1" applyFont="1" applyBorder="1" applyAlignment="1">
      <alignment horizontal="right" vertical="center" wrapText="1"/>
    </xf>
    <xf numFmtId="164" fontId="0" fillId="0" borderId="1" xfId="0" applyNumberFormat="1" applyBorder="1" applyAlignment="1">
      <alignment horizontal="right" vertical="center" wrapText="1"/>
    </xf>
    <xf numFmtId="164" fontId="0" fillId="0" borderId="1" xfId="0" applyNumberFormat="1" applyBorder="1" applyAlignment="1">
      <alignment horizontal="right" vertical="center" wrapText="1"/>
    </xf>
    <xf numFmtId="0" fontId="2" fillId="0" borderId="0" xfId="0" applyFont="1"/>
    <xf numFmtId="167" fontId="2" fillId="0" borderId="0" xfId="1" applyNumberFormat="1" applyFont="1"/>
    <xf numFmtId="164" fontId="0" fillId="0" borderId="1" xfId="0" applyNumberFormat="1" applyBorder="1" applyAlignment="1">
      <alignment horizontal="center" vertical="center" wrapText="1"/>
    </xf>
    <xf numFmtId="165" fontId="0" fillId="0" borderId="1" xfId="0" applyNumberFormat="1" applyBorder="1" applyAlignment="1">
      <alignment horizontal="right" vertical="center" wrapText="1"/>
    </xf>
    <xf numFmtId="164" fontId="0" fillId="0" borderId="1" xfId="0" applyNumberFormat="1" applyBorder="1" applyAlignment="1">
      <alignment horizontal="right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66" fontId="0" fillId="0" borderId="1" xfId="0" applyNumberFormat="1" applyBorder="1" applyAlignment="1">
      <alignment horizontal="right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64" fontId="0" fillId="0" borderId="1" xfId="0" applyNumberFormat="1" applyFill="1" applyBorder="1" applyAlignment="1">
      <alignment horizontal="center" vertical="center" wrapText="1"/>
    </xf>
    <xf numFmtId="165" fontId="3" fillId="0" borderId="1" xfId="0" applyNumberFormat="1" applyFont="1" applyFill="1" applyBorder="1" applyAlignment="1">
      <alignment horizontal="right" vertical="center" wrapText="1"/>
    </xf>
    <xf numFmtId="164" fontId="3" fillId="0" borderId="1" xfId="0" applyNumberFormat="1" applyFont="1" applyFill="1" applyBorder="1" applyAlignment="1">
      <alignment horizontal="right" vertical="center" wrapText="1"/>
    </xf>
    <xf numFmtId="164" fontId="0" fillId="0" borderId="1" xfId="0" applyNumberFormat="1" applyFill="1" applyBorder="1" applyAlignment="1">
      <alignment horizontal="right" vertical="center" wrapText="1"/>
    </xf>
    <xf numFmtId="0" fontId="3" fillId="0" borderId="0" xfId="0" applyFont="1" applyFill="1"/>
    <xf numFmtId="164" fontId="0" fillId="0" borderId="1" xfId="0" applyNumberFormat="1" applyBorder="1" applyAlignment="1">
      <alignment horizontal="center" vertical="center" wrapText="1"/>
    </xf>
    <xf numFmtId="164" fontId="0" fillId="0" borderId="1" xfId="0" applyNumberFormat="1" applyBorder="1" applyAlignment="1">
      <alignment horizontal="right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164" fontId="0" fillId="0" borderId="1" xfId="0" applyNumberFormat="1" applyBorder="1" applyAlignment="1">
      <alignment horizontal="center" vertical="center" wrapText="1"/>
    </xf>
    <xf numFmtId="164" fontId="0" fillId="0" borderId="1" xfId="0" applyNumberFormat="1" applyBorder="1" applyAlignment="1">
      <alignment horizontal="right" vertical="center" wrapText="1"/>
    </xf>
    <xf numFmtId="16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165" fontId="0" fillId="0" borderId="1" xfId="0" applyNumberFormat="1" applyBorder="1" applyAlignment="1">
      <alignment horizontal="right" vertical="center" wrapText="1"/>
    </xf>
    <xf numFmtId="164" fontId="0" fillId="0" borderId="1" xfId="0" applyNumberFormat="1" applyBorder="1" applyAlignment="1">
      <alignment horizontal="righ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165" fontId="0" fillId="0" borderId="1" xfId="0" applyNumberFormat="1" applyBorder="1" applyAlignment="1">
      <alignment horizontal="right" vertical="center" wrapText="1"/>
    </xf>
    <xf numFmtId="164" fontId="0" fillId="0" borderId="1" xfId="0" applyNumberFormat="1" applyBorder="1" applyAlignment="1">
      <alignment horizontal="right" vertical="center" wrapText="1"/>
    </xf>
    <xf numFmtId="166" fontId="0" fillId="0" borderId="1" xfId="0" applyNumberFormat="1" applyBorder="1" applyAlignment="1">
      <alignment horizontal="right" vertical="center" wrapText="1"/>
    </xf>
    <xf numFmtId="0" fontId="0" fillId="0" borderId="1" xfId="0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165" fontId="0" fillId="0" borderId="1" xfId="0" applyNumberFormat="1" applyBorder="1" applyAlignment="1">
      <alignment horizontal="right" vertical="center" wrapText="1"/>
    </xf>
    <xf numFmtId="164" fontId="0" fillId="0" borderId="1" xfId="0" applyNumberFormat="1" applyBorder="1" applyAlignment="1">
      <alignment horizontal="right" vertical="center" wrapText="1"/>
    </xf>
    <xf numFmtId="166" fontId="0" fillId="0" borderId="1" xfId="0" applyNumberForma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right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99"/>
  <sheetViews>
    <sheetView tabSelected="1" zoomScale="115" zoomScaleNormal="115" workbookViewId="0">
      <pane xSplit="3" ySplit="4" topLeftCell="D5" activePane="bottomRight" state="frozen"/>
      <selection pane="topRight"/>
      <selection pane="bottomLeft"/>
      <selection pane="bottomRight" sqref="A1:AE1"/>
    </sheetView>
  </sheetViews>
  <sheetFormatPr defaultRowHeight="11.4" x14ac:dyDescent="0.2"/>
  <cols>
    <col min="1" max="1" width="13" customWidth="1"/>
    <col min="2" max="2" width="9" customWidth="1"/>
    <col min="3" max="3" width="13" customWidth="1"/>
    <col min="4" max="4" width="13.625" customWidth="1"/>
    <col min="5" max="5" width="12" customWidth="1"/>
    <col min="6" max="6" width="13.625" customWidth="1"/>
    <col min="7" max="7" width="12" customWidth="1"/>
    <col min="8" max="8" width="8.625" customWidth="1"/>
    <col min="9" max="10" width="12" customWidth="1"/>
    <col min="11" max="11" width="14" customWidth="1"/>
    <col min="12" max="13" width="12" customWidth="1"/>
    <col min="14" max="27" width="15" customWidth="1"/>
    <col min="28" max="31" width="13" customWidth="1"/>
  </cols>
  <sheetData>
    <row r="1" spans="1:31" ht="17.399999999999999" x14ac:dyDescent="0.2">
      <c r="A1" s="70" t="s">
        <v>0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  <c r="AC1" s="71"/>
      <c r="AD1" s="71"/>
      <c r="AE1" s="71"/>
    </row>
    <row r="2" spans="1:31" ht="12" x14ac:dyDescent="0.2">
      <c r="A2" s="1" t="s">
        <v>93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</row>
    <row r="3" spans="1:31" ht="25.05" customHeight="1" x14ac:dyDescent="0.2">
      <c r="A3" s="66" t="s">
        <v>1</v>
      </c>
      <c r="B3" s="66" t="s">
        <v>2</v>
      </c>
      <c r="C3" s="66" t="s">
        <v>3</v>
      </c>
      <c r="D3" s="66" t="s">
        <v>4</v>
      </c>
      <c r="E3" s="66"/>
      <c r="F3" s="66"/>
      <c r="G3" s="66"/>
      <c r="H3" s="66"/>
      <c r="I3" s="66" t="s">
        <v>5</v>
      </c>
      <c r="J3" s="66" t="s">
        <v>6</v>
      </c>
      <c r="K3" s="66" t="s">
        <v>7</v>
      </c>
      <c r="L3" s="66" t="s">
        <v>8</v>
      </c>
      <c r="M3" s="66" t="s">
        <v>9</v>
      </c>
      <c r="N3" s="66" t="s">
        <v>10</v>
      </c>
      <c r="O3" s="66" t="s">
        <v>11</v>
      </c>
      <c r="P3" s="66"/>
      <c r="Q3" s="66"/>
      <c r="R3" s="66"/>
      <c r="S3" s="66"/>
      <c r="T3" s="66" t="s">
        <v>12</v>
      </c>
      <c r="U3" s="66"/>
      <c r="V3" s="66"/>
      <c r="W3" s="66"/>
      <c r="X3" s="66"/>
      <c r="Y3" s="66" t="s">
        <v>13</v>
      </c>
      <c r="Z3" s="66" t="s">
        <v>14</v>
      </c>
      <c r="AA3" s="66" t="s">
        <v>15</v>
      </c>
      <c r="AB3" s="66" t="s">
        <v>16</v>
      </c>
      <c r="AC3" s="66"/>
      <c r="AD3" s="66"/>
      <c r="AE3" s="66"/>
    </row>
    <row r="4" spans="1:31" ht="25.05" customHeight="1" x14ac:dyDescent="0.2">
      <c r="A4" s="66"/>
      <c r="B4" s="66"/>
      <c r="C4" s="66"/>
      <c r="D4" s="3" t="s">
        <v>17</v>
      </c>
      <c r="E4" s="3" t="s">
        <v>18</v>
      </c>
      <c r="F4" s="3" t="s">
        <v>19</v>
      </c>
      <c r="G4" s="3" t="s">
        <v>20</v>
      </c>
      <c r="H4" s="3" t="s">
        <v>21</v>
      </c>
      <c r="I4" s="66"/>
      <c r="J4" s="66"/>
      <c r="K4" s="66"/>
      <c r="L4" s="66"/>
      <c r="M4" s="66"/>
      <c r="N4" s="66"/>
      <c r="O4" s="3" t="s">
        <v>17</v>
      </c>
      <c r="P4" s="3" t="s">
        <v>18</v>
      </c>
      <c r="Q4" s="3" t="s">
        <v>19</v>
      </c>
      <c r="R4" s="3" t="s">
        <v>20</v>
      </c>
      <c r="S4" s="3" t="s">
        <v>21</v>
      </c>
      <c r="T4" s="3" t="s">
        <v>17</v>
      </c>
      <c r="U4" s="3" t="s">
        <v>18</v>
      </c>
      <c r="V4" s="3" t="s">
        <v>19</v>
      </c>
      <c r="W4" s="3" t="s">
        <v>20</v>
      </c>
      <c r="X4" s="3" t="s">
        <v>21</v>
      </c>
      <c r="Y4" s="66"/>
      <c r="Z4" s="66"/>
      <c r="AA4" s="66"/>
      <c r="AB4" s="3" t="s">
        <v>17</v>
      </c>
      <c r="AC4" s="3" t="s">
        <v>18</v>
      </c>
      <c r="AD4" s="3" t="s">
        <v>19</v>
      </c>
      <c r="AE4" s="3" t="s">
        <v>20</v>
      </c>
    </row>
    <row r="5" spans="1:31" x14ac:dyDescent="0.2">
      <c r="A5" s="4" t="s">
        <v>22</v>
      </c>
      <c r="B5" s="6">
        <v>35</v>
      </c>
      <c r="C5" s="4" t="s">
        <v>18</v>
      </c>
      <c r="D5" s="53">
        <v>0</v>
      </c>
      <c r="E5" s="53">
        <v>0</v>
      </c>
      <c r="F5" s="53">
        <v>0</v>
      </c>
      <c r="G5" s="53">
        <v>0</v>
      </c>
      <c r="H5" s="6">
        <f>SUM(D5:G5)</f>
        <v>0</v>
      </c>
      <c r="I5" s="6">
        <v>15</v>
      </c>
      <c r="J5" s="4">
        <v>30</v>
      </c>
      <c r="K5" s="8">
        <f t="shared" ref="K5:K16" si="0">(I5/J5)*B5</f>
        <v>17.5</v>
      </c>
      <c r="L5" s="24">
        <f>(E5/K5)*100</f>
        <v>0</v>
      </c>
      <c r="M5" s="54">
        <v>69</v>
      </c>
      <c r="N5" s="55">
        <v>0</v>
      </c>
      <c r="O5" s="55">
        <v>0</v>
      </c>
      <c r="P5" s="55">
        <v>0</v>
      </c>
      <c r="Q5" s="55">
        <v>0</v>
      </c>
      <c r="R5" s="55">
        <v>0</v>
      </c>
      <c r="S5" s="10">
        <f>O5+P5+Q5+R5</f>
        <v>0</v>
      </c>
      <c r="T5" s="55">
        <v>0</v>
      </c>
      <c r="U5" s="55">
        <v>0</v>
      </c>
      <c r="V5" s="55">
        <v>0</v>
      </c>
      <c r="W5" s="55">
        <v>0</v>
      </c>
      <c r="X5" s="10">
        <f t="shared" ref="X5:X17" si="1">(T5+U5+V5+W5)</f>
        <v>0</v>
      </c>
      <c r="Y5" s="55">
        <v>0</v>
      </c>
      <c r="Z5" s="55">
        <v>0</v>
      </c>
      <c r="AA5" s="10">
        <f t="shared" ref="AA5:AA17" si="2">S5-(X5+Y5+Z5)</f>
        <v>0</v>
      </c>
      <c r="AB5" s="56">
        <v>0</v>
      </c>
      <c r="AC5" s="56">
        <v>0</v>
      </c>
      <c r="AD5" s="56">
        <v>0</v>
      </c>
      <c r="AE5" s="56">
        <v>0</v>
      </c>
    </row>
    <row r="6" spans="1:31" x14ac:dyDescent="0.2">
      <c r="A6" s="4" t="s">
        <v>23</v>
      </c>
      <c r="B6" s="6">
        <v>35</v>
      </c>
      <c r="C6" s="4" t="s">
        <v>18</v>
      </c>
      <c r="D6" s="53">
        <v>0</v>
      </c>
      <c r="E6" s="53">
        <v>0</v>
      </c>
      <c r="F6" s="53">
        <v>0</v>
      </c>
      <c r="G6" s="53">
        <v>0</v>
      </c>
      <c r="H6" s="6">
        <f t="shared" ref="H6:H16" si="3">SUM(D6:G6)</f>
        <v>0</v>
      </c>
      <c r="I6" s="53">
        <v>15</v>
      </c>
      <c r="J6" s="51">
        <v>30</v>
      </c>
      <c r="K6" s="8">
        <f t="shared" si="0"/>
        <v>17.5</v>
      </c>
      <c r="L6" s="24">
        <f t="shared" ref="L6:L16" si="4">(E6/K6)*100</f>
        <v>0</v>
      </c>
      <c r="M6" s="54">
        <v>0</v>
      </c>
      <c r="N6" s="55">
        <v>37340000</v>
      </c>
      <c r="O6" s="55">
        <v>0</v>
      </c>
      <c r="P6" s="55">
        <v>0</v>
      </c>
      <c r="Q6" s="55">
        <v>0</v>
      </c>
      <c r="R6" s="55">
        <v>0</v>
      </c>
      <c r="S6" s="10">
        <f t="shared" ref="S6:S17" si="5">O6+P6+Q6+R6</f>
        <v>0</v>
      </c>
      <c r="T6" s="55">
        <v>0</v>
      </c>
      <c r="U6" s="55">
        <v>0</v>
      </c>
      <c r="V6" s="55">
        <v>0</v>
      </c>
      <c r="W6" s="55">
        <v>0</v>
      </c>
      <c r="X6" s="10">
        <f t="shared" si="1"/>
        <v>0</v>
      </c>
      <c r="Y6" s="55">
        <v>593000</v>
      </c>
      <c r="Z6" s="55">
        <v>0</v>
      </c>
      <c r="AA6" s="10">
        <f t="shared" si="2"/>
        <v>-593000</v>
      </c>
      <c r="AB6" s="56">
        <v>0</v>
      </c>
      <c r="AC6" s="56">
        <v>0</v>
      </c>
      <c r="AD6" s="56">
        <v>0</v>
      </c>
      <c r="AE6" s="56">
        <v>0</v>
      </c>
    </row>
    <row r="7" spans="1:31" x14ac:dyDescent="0.2">
      <c r="A7" s="4" t="s">
        <v>24</v>
      </c>
      <c r="B7" s="6">
        <v>35</v>
      </c>
      <c r="C7" s="4" t="s">
        <v>18</v>
      </c>
      <c r="D7" s="53">
        <v>4</v>
      </c>
      <c r="E7" s="53">
        <v>0</v>
      </c>
      <c r="F7" s="53">
        <v>11</v>
      </c>
      <c r="G7" s="53">
        <v>0</v>
      </c>
      <c r="H7" s="6">
        <f t="shared" si="3"/>
        <v>15</v>
      </c>
      <c r="I7" s="53">
        <v>15</v>
      </c>
      <c r="J7" s="52">
        <v>30</v>
      </c>
      <c r="K7" s="8">
        <f t="shared" si="0"/>
        <v>17.5</v>
      </c>
      <c r="L7" s="24">
        <f t="shared" si="4"/>
        <v>0</v>
      </c>
      <c r="M7" s="54">
        <v>100</v>
      </c>
      <c r="N7" s="55">
        <v>90000</v>
      </c>
      <c r="O7" s="55">
        <v>7200000</v>
      </c>
      <c r="P7" s="55">
        <v>0</v>
      </c>
      <c r="Q7" s="55">
        <v>27070400</v>
      </c>
      <c r="R7" s="55">
        <v>0</v>
      </c>
      <c r="S7" s="10">
        <f t="shared" si="5"/>
        <v>34270400</v>
      </c>
      <c r="T7" s="55">
        <v>0</v>
      </c>
      <c r="U7" s="55">
        <v>0</v>
      </c>
      <c r="V7" s="55">
        <v>11440000</v>
      </c>
      <c r="W7" s="55">
        <v>0</v>
      </c>
      <c r="X7" s="10">
        <f t="shared" si="1"/>
        <v>11440000</v>
      </c>
      <c r="Y7" s="55">
        <v>350000</v>
      </c>
      <c r="Z7" s="55">
        <v>0</v>
      </c>
      <c r="AA7" s="10">
        <f t="shared" si="2"/>
        <v>22480400</v>
      </c>
      <c r="AB7" s="56">
        <v>0</v>
      </c>
      <c r="AC7" s="56">
        <v>0</v>
      </c>
      <c r="AD7" s="56">
        <v>338.38</v>
      </c>
      <c r="AE7" s="56">
        <v>0</v>
      </c>
    </row>
    <row r="8" spans="1:31" x14ac:dyDescent="0.2">
      <c r="A8" s="4" t="s">
        <v>25</v>
      </c>
      <c r="B8" s="6">
        <v>35</v>
      </c>
      <c r="C8" s="4" t="s">
        <v>18</v>
      </c>
      <c r="D8" s="53">
        <v>4</v>
      </c>
      <c r="E8" s="53">
        <v>0</v>
      </c>
      <c r="F8" s="53">
        <v>6</v>
      </c>
      <c r="G8" s="53">
        <v>0</v>
      </c>
      <c r="H8" s="6">
        <f t="shared" si="3"/>
        <v>10</v>
      </c>
      <c r="I8" s="53">
        <v>15</v>
      </c>
      <c r="J8" s="52">
        <v>30</v>
      </c>
      <c r="K8" s="8">
        <f t="shared" si="0"/>
        <v>17.5</v>
      </c>
      <c r="L8" s="24">
        <f t="shared" si="4"/>
        <v>0</v>
      </c>
      <c r="M8" s="54">
        <v>100</v>
      </c>
      <c r="N8" s="55">
        <v>0</v>
      </c>
      <c r="O8" s="55">
        <v>7200000</v>
      </c>
      <c r="P8" s="55">
        <v>0</v>
      </c>
      <c r="Q8" s="55">
        <v>14561600</v>
      </c>
      <c r="R8" s="55">
        <v>0</v>
      </c>
      <c r="S8" s="10">
        <f t="shared" si="5"/>
        <v>21761600</v>
      </c>
      <c r="T8" s="55">
        <v>0</v>
      </c>
      <c r="U8" s="55">
        <v>0</v>
      </c>
      <c r="V8" s="55">
        <v>6240000</v>
      </c>
      <c r="W8" s="55">
        <v>0</v>
      </c>
      <c r="X8" s="10">
        <f t="shared" si="1"/>
        <v>6240000</v>
      </c>
      <c r="Y8" s="55">
        <v>0</v>
      </c>
      <c r="Z8" s="55">
        <v>0</v>
      </c>
      <c r="AA8" s="10">
        <f t="shared" si="2"/>
        <v>15521600</v>
      </c>
      <c r="AB8" s="56">
        <v>0</v>
      </c>
      <c r="AC8" s="56">
        <v>0</v>
      </c>
      <c r="AD8" s="56">
        <v>182.02</v>
      </c>
      <c r="AE8" s="56">
        <v>0</v>
      </c>
    </row>
    <row r="9" spans="1:31" x14ac:dyDescent="0.2">
      <c r="A9" s="4" t="s">
        <v>26</v>
      </c>
      <c r="B9" s="6">
        <v>35</v>
      </c>
      <c r="C9" s="4" t="s">
        <v>18</v>
      </c>
      <c r="D9" s="53">
        <v>4</v>
      </c>
      <c r="E9" s="53">
        <v>0</v>
      </c>
      <c r="F9" s="53">
        <v>9</v>
      </c>
      <c r="G9" s="53">
        <v>0</v>
      </c>
      <c r="H9" s="6">
        <f t="shared" si="3"/>
        <v>13</v>
      </c>
      <c r="I9" s="53">
        <v>15</v>
      </c>
      <c r="J9" s="52">
        <v>30</v>
      </c>
      <c r="K9" s="8">
        <f t="shared" si="0"/>
        <v>17.5</v>
      </c>
      <c r="L9" s="24">
        <f t="shared" si="4"/>
        <v>0</v>
      </c>
      <c r="M9" s="54">
        <v>100</v>
      </c>
      <c r="N9" s="55">
        <v>0</v>
      </c>
      <c r="O9" s="55">
        <v>7200000</v>
      </c>
      <c r="P9" s="55">
        <v>0</v>
      </c>
      <c r="Q9" s="55">
        <v>22353600</v>
      </c>
      <c r="R9" s="55">
        <v>0</v>
      </c>
      <c r="S9" s="10">
        <f t="shared" si="5"/>
        <v>29553600</v>
      </c>
      <c r="T9" s="55">
        <v>0</v>
      </c>
      <c r="U9" s="55">
        <v>0</v>
      </c>
      <c r="V9" s="55">
        <v>9360000</v>
      </c>
      <c r="W9" s="55">
        <v>0</v>
      </c>
      <c r="X9" s="10">
        <f t="shared" si="1"/>
        <v>9360000</v>
      </c>
      <c r="Y9" s="55">
        <v>0</v>
      </c>
      <c r="Z9" s="55">
        <v>0</v>
      </c>
      <c r="AA9" s="10">
        <f t="shared" si="2"/>
        <v>20193600</v>
      </c>
      <c r="AB9" s="56">
        <v>0</v>
      </c>
      <c r="AC9" s="56">
        <v>0</v>
      </c>
      <c r="AD9" s="56">
        <v>279.42</v>
      </c>
      <c r="AE9" s="56">
        <v>0</v>
      </c>
    </row>
    <row r="10" spans="1:31" x14ac:dyDescent="0.2">
      <c r="A10" s="4" t="s">
        <v>27</v>
      </c>
      <c r="B10" s="6">
        <v>35</v>
      </c>
      <c r="C10" s="4" t="s">
        <v>18</v>
      </c>
      <c r="D10" s="53">
        <v>4</v>
      </c>
      <c r="E10" s="53">
        <v>0</v>
      </c>
      <c r="F10" s="53">
        <v>9</v>
      </c>
      <c r="G10" s="53">
        <v>0</v>
      </c>
      <c r="H10" s="6">
        <f t="shared" si="3"/>
        <v>13</v>
      </c>
      <c r="I10" s="53">
        <v>15</v>
      </c>
      <c r="J10" s="52">
        <v>30</v>
      </c>
      <c r="K10" s="8">
        <f t="shared" si="0"/>
        <v>17.5</v>
      </c>
      <c r="L10" s="24">
        <f t="shared" si="4"/>
        <v>0</v>
      </c>
      <c r="M10" s="54">
        <v>100</v>
      </c>
      <c r="N10" s="55">
        <v>80000</v>
      </c>
      <c r="O10" s="55">
        <v>7200000</v>
      </c>
      <c r="P10" s="55">
        <v>0</v>
      </c>
      <c r="Q10" s="55">
        <v>22180800</v>
      </c>
      <c r="R10" s="55">
        <v>0</v>
      </c>
      <c r="S10" s="10">
        <f t="shared" si="5"/>
        <v>29380800</v>
      </c>
      <c r="T10" s="55">
        <v>0</v>
      </c>
      <c r="U10" s="55">
        <v>0</v>
      </c>
      <c r="V10" s="55">
        <v>9360000</v>
      </c>
      <c r="W10" s="55">
        <v>0</v>
      </c>
      <c r="X10" s="10">
        <f t="shared" si="1"/>
        <v>9360000</v>
      </c>
      <c r="Y10" s="55">
        <v>8040000</v>
      </c>
      <c r="Z10" s="55">
        <v>0</v>
      </c>
      <c r="AA10" s="10">
        <f t="shared" si="2"/>
        <v>11980800</v>
      </c>
      <c r="AB10" s="56">
        <v>0</v>
      </c>
      <c r="AC10" s="56">
        <v>0</v>
      </c>
      <c r="AD10" s="56">
        <v>277.26</v>
      </c>
      <c r="AE10" s="56">
        <v>0</v>
      </c>
    </row>
    <row r="11" spans="1:31" x14ac:dyDescent="0.2">
      <c r="A11" s="4" t="s">
        <v>28</v>
      </c>
      <c r="B11" s="6">
        <v>35</v>
      </c>
      <c r="C11" s="4" t="s">
        <v>18</v>
      </c>
      <c r="D11" s="53">
        <v>4</v>
      </c>
      <c r="E11" s="53">
        <v>0</v>
      </c>
      <c r="F11" s="53">
        <v>0</v>
      </c>
      <c r="G11" s="53">
        <v>0</v>
      </c>
      <c r="H11" s="6">
        <f t="shared" si="3"/>
        <v>4</v>
      </c>
      <c r="I11" s="53">
        <v>15</v>
      </c>
      <c r="J11" s="52">
        <v>30</v>
      </c>
      <c r="K11" s="8">
        <f t="shared" si="0"/>
        <v>17.5</v>
      </c>
      <c r="L11" s="24">
        <f t="shared" si="4"/>
        <v>0</v>
      </c>
      <c r="M11" s="54">
        <v>85</v>
      </c>
      <c r="N11" s="55">
        <v>730000</v>
      </c>
      <c r="O11" s="55">
        <v>24574060</v>
      </c>
      <c r="P11" s="55">
        <v>0</v>
      </c>
      <c r="Q11" s="55">
        <v>0</v>
      </c>
      <c r="R11" s="55">
        <v>0</v>
      </c>
      <c r="S11" s="10">
        <f t="shared" si="5"/>
        <v>24574060</v>
      </c>
      <c r="T11" s="55">
        <v>10800000</v>
      </c>
      <c r="U11" s="55">
        <v>0</v>
      </c>
      <c r="V11" s="55">
        <v>0</v>
      </c>
      <c r="W11" s="55">
        <v>0</v>
      </c>
      <c r="X11" s="10">
        <f t="shared" si="1"/>
        <v>10800000</v>
      </c>
      <c r="Y11" s="55">
        <v>11172974</v>
      </c>
      <c r="Z11" s="55">
        <v>0</v>
      </c>
      <c r="AA11" s="10">
        <f t="shared" si="2"/>
        <v>2601086</v>
      </c>
      <c r="AB11" s="56">
        <v>128.66</v>
      </c>
      <c r="AC11" s="56">
        <v>0</v>
      </c>
      <c r="AD11" s="56">
        <v>0</v>
      </c>
      <c r="AE11" s="56">
        <v>0</v>
      </c>
    </row>
    <row r="12" spans="1:31" x14ac:dyDescent="0.2">
      <c r="A12" s="4" t="s">
        <v>29</v>
      </c>
      <c r="B12" s="6">
        <v>35</v>
      </c>
      <c r="C12" s="4" t="s">
        <v>18</v>
      </c>
      <c r="D12" s="53">
        <v>0</v>
      </c>
      <c r="E12" s="53">
        <v>0</v>
      </c>
      <c r="F12" s="53">
        <v>0</v>
      </c>
      <c r="G12" s="53">
        <v>0</v>
      </c>
      <c r="H12" s="6">
        <f t="shared" si="3"/>
        <v>0</v>
      </c>
      <c r="I12" s="53">
        <v>15</v>
      </c>
      <c r="J12" s="52">
        <v>30</v>
      </c>
      <c r="K12" s="8">
        <f t="shared" si="0"/>
        <v>17.5</v>
      </c>
      <c r="L12" s="24">
        <f t="shared" si="4"/>
        <v>0</v>
      </c>
      <c r="M12" s="54">
        <v>0</v>
      </c>
      <c r="N12" s="55">
        <v>0</v>
      </c>
      <c r="O12" s="55">
        <v>0</v>
      </c>
      <c r="P12" s="55">
        <v>0</v>
      </c>
      <c r="Q12" s="55">
        <v>0</v>
      </c>
      <c r="R12" s="55">
        <v>0</v>
      </c>
      <c r="S12" s="10">
        <f t="shared" si="5"/>
        <v>0</v>
      </c>
      <c r="T12" s="55">
        <v>0</v>
      </c>
      <c r="U12" s="55">
        <v>0</v>
      </c>
      <c r="V12" s="55">
        <v>0</v>
      </c>
      <c r="W12" s="55">
        <v>0</v>
      </c>
      <c r="X12" s="10">
        <f t="shared" si="1"/>
        <v>0</v>
      </c>
      <c r="Y12" s="55">
        <v>2678000</v>
      </c>
      <c r="Z12" s="55">
        <v>0</v>
      </c>
      <c r="AA12" s="10">
        <f t="shared" si="2"/>
        <v>-2678000</v>
      </c>
      <c r="AB12" s="56">
        <v>0</v>
      </c>
      <c r="AC12" s="56">
        <v>0</v>
      </c>
      <c r="AD12" s="56">
        <v>0</v>
      </c>
      <c r="AE12" s="56">
        <v>0</v>
      </c>
    </row>
    <row r="13" spans="1:31" x14ac:dyDescent="0.2">
      <c r="A13" s="4" t="s">
        <v>30</v>
      </c>
      <c r="B13" s="6">
        <v>35</v>
      </c>
      <c r="C13" s="4" t="s">
        <v>18</v>
      </c>
      <c r="D13" s="53">
        <v>0</v>
      </c>
      <c r="E13" s="53">
        <v>0</v>
      </c>
      <c r="F13" s="53">
        <v>0</v>
      </c>
      <c r="G13" s="53">
        <v>0</v>
      </c>
      <c r="H13" s="6">
        <f t="shared" si="3"/>
        <v>0</v>
      </c>
      <c r="I13" s="53">
        <v>15</v>
      </c>
      <c r="J13" s="52">
        <v>30</v>
      </c>
      <c r="K13" s="8">
        <f t="shared" si="0"/>
        <v>17.5</v>
      </c>
      <c r="L13" s="24">
        <f t="shared" si="4"/>
        <v>0</v>
      </c>
      <c r="M13" s="54">
        <v>0</v>
      </c>
      <c r="N13" s="55">
        <v>200000</v>
      </c>
      <c r="O13" s="55">
        <v>0</v>
      </c>
      <c r="P13" s="55">
        <v>0</v>
      </c>
      <c r="Q13" s="55">
        <v>0</v>
      </c>
      <c r="R13" s="55">
        <v>0</v>
      </c>
      <c r="S13" s="10">
        <f t="shared" si="5"/>
        <v>0</v>
      </c>
      <c r="T13" s="55">
        <v>0</v>
      </c>
      <c r="U13" s="55">
        <v>0</v>
      </c>
      <c r="V13" s="55">
        <v>0</v>
      </c>
      <c r="W13" s="55">
        <v>0</v>
      </c>
      <c r="X13" s="10">
        <f t="shared" si="1"/>
        <v>0</v>
      </c>
      <c r="Y13" s="55">
        <v>200000</v>
      </c>
      <c r="Z13" s="55">
        <v>0</v>
      </c>
      <c r="AA13" s="10">
        <f t="shared" si="2"/>
        <v>-200000</v>
      </c>
      <c r="AB13" s="56">
        <v>0</v>
      </c>
      <c r="AC13" s="56">
        <v>0</v>
      </c>
      <c r="AD13" s="56">
        <v>0</v>
      </c>
      <c r="AE13" s="56">
        <v>0</v>
      </c>
    </row>
    <row r="14" spans="1:31" x14ac:dyDescent="0.2">
      <c r="A14" s="4" t="s">
        <v>31</v>
      </c>
      <c r="B14" s="6">
        <v>35</v>
      </c>
      <c r="C14" s="4" t="s">
        <v>18</v>
      </c>
      <c r="D14" s="53">
        <v>4</v>
      </c>
      <c r="E14" s="53">
        <v>0</v>
      </c>
      <c r="F14" s="53">
        <v>8</v>
      </c>
      <c r="G14" s="53">
        <v>0</v>
      </c>
      <c r="H14" s="6">
        <f t="shared" si="3"/>
        <v>12</v>
      </c>
      <c r="I14" s="53">
        <v>15</v>
      </c>
      <c r="J14" s="52">
        <v>30</v>
      </c>
      <c r="K14" s="8">
        <f t="shared" si="0"/>
        <v>17.5</v>
      </c>
      <c r="L14" s="24">
        <f t="shared" si="4"/>
        <v>0</v>
      </c>
      <c r="M14" s="54">
        <v>100</v>
      </c>
      <c r="N14" s="55">
        <v>150000</v>
      </c>
      <c r="O14" s="55">
        <v>7200000</v>
      </c>
      <c r="P14" s="55">
        <v>0</v>
      </c>
      <c r="Q14" s="55">
        <v>19276800</v>
      </c>
      <c r="R14" s="55">
        <v>0</v>
      </c>
      <c r="S14" s="10">
        <f t="shared" si="5"/>
        <v>26476800</v>
      </c>
      <c r="T14" s="55">
        <v>0</v>
      </c>
      <c r="U14" s="55">
        <v>0</v>
      </c>
      <c r="V14" s="55">
        <v>8320000</v>
      </c>
      <c r="W14" s="55">
        <v>0</v>
      </c>
      <c r="X14" s="10">
        <f t="shared" si="1"/>
        <v>8320000</v>
      </c>
      <c r="Y14" s="55">
        <v>524997</v>
      </c>
      <c r="Z14" s="55">
        <v>0</v>
      </c>
      <c r="AA14" s="10">
        <f t="shared" si="2"/>
        <v>17631803</v>
      </c>
      <c r="AB14" s="56">
        <v>0</v>
      </c>
      <c r="AC14" s="56">
        <v>0</v>
      </c>
      <c r="AD14" s="56">
        <v>240.96</v>
      </c>
      <c r="AE14" s="56">
        <v>0</v>
      </c>
    </row>
    <row r="15" spans="1:31" x14ac:dyDescent="0.2">
      <c r="A15" s="4" t="s">
        <v>32</v>
      </c>
      <c r="B15" s="6">
        <v>35</v>
      </c>
      <c r="C15" s="4" t="s">
        <v>18</v>
      </c>
      <c r="D15" s="53">
        <v>4</v>
      </c>
      <c r="E15" s="53">
        <v>0</v>
      </c>
      <c r="F15" s="53">
        <v>8</v>
      </c>
      <c r="G15" s="53">
        <v>0</v>
      </c>
      <c r="H15" s="6">
        <f t="shared" si="3"/>
        <v>12</v>
      </c>
      <c r="I15" s="53">
        <v>15</v>
      </c>
      <c r="J15" s="52">
        <v>30</v>
      </c>
      <c r="K15" s="8">
        <f t="shared" si="0"/>
        <v>17.5</v>
      </c>
      <c r="L15" s="24">
        <f t="shared" si="4"/>
        <v>0</v>
      </c>
      <c r="M15" s="54">
        <v>100</v>
      </c>
      <c r="N15" s="55">
        <v>70000</v>
      </c>
      <c r="O15" s="55">
        <v>7200000</v>
      </c>
      <c r="P15" s="55">
        <v>0</v>
      </c>
      <c r="Q15" s="55">
        <v>20184000</v>
      </c>
      <c r="R15" s="55">
        <v>0</v>
      </c>
      <c r="S15" s="10">
        <f t="shared" si="5"/>
        <v>27384000</v>
      </c>
      <c r="T15" s="55">
        <v>0</v>
      </c>
      <c r="U15" s="55">
        <v>0</v>
      </c>
      <c r="V15" s="55">
        <v>8320000</v>
      </c>
      <c r="W15" s="55">
        <v>0</v>
      </c>
      <c r="X15" s="10">
        <f t="shared" si="1"/>
        <v>8320000</v>
      </c>
      <c r="Y15" s="55">
        <v>673795</v>
      </c>
      <c r="Z15" s="55">
        <v>0</v>
      </c>
      <c r="AA15" s="10">
        <f t="shared" si="2"/>
        <v>18390205</v>
      </c>
      <c r="AB15" s="56">
        <v>0</v>
      </c>
      <c r="AC15" s="56">
        <v>0</v>
      </c>
      <c r="AD15" s="56">
        <v>252.3</v>
      </c>
      <c r="AE15" s="56">
        <v>0</v>
      </c>
    </row>
    <row r="16" spans="1:31" x14ac:dyDescent="0.2">
      <c r="A16" s="4" t="s">
        <v>33</v>
      </c>
      <c r="B16" s="6">
        <v>35</v>
      </c>
      <c r="C16" s="4" t="s">
        <v>18</v>
      </c>
      <c r="D16" s="53">
        <v>4</v>
      </c>
      <c r="E16" s="53">
        <v>0</v>
      </c>
      <c r="F16" s="53">
        <v>7</v>
      </c>
      <c r="G16" s="53">
        <v>0</v>
      </c>
      <c r="H16" s="6">
        <f t="shared" si="3"/>
        <v>11</v>
      </c>
      <c r="I16" s="53">
        <v>15</v>
      </c>
      <c r="J16" s="52">
        <v>30</v>
      </c>
      <c r="K16" s="8">
        <f t="shared" si="0"/>
        <v>17.5</v>
      </c>
      <c r="L16" s="24">
        <f t="shared" si="4"/>
        <v>0</v>
      </c>
      <c r="M16" s="54">
        <v>100</v>
      </c>
      <c r="N16" s="55">
        <v>0</v>
      </c>
      <c r="O16" s="55">
        <v>7200000</v>
      </c>
      <c r="P16" s="55">
        <v>0</v>
      </c>
      <c r="Q16" s="55">
        <v>16731200</v>
      </c>
      <c r="R16" s="55">
        <v>0</v>
      </c>
      <c r="S16" s="10">
        <f t="shared" si="5"/>
        <v>23931200</v>
      </c>
      <c r="T16" s="55">
        <v>0</v>
      </c>
      <c r="U16" s="55">
        <v>0</v>
      </c>
      <c r="V16" s="55">
        <v>7280000</v>
      </c>
      <c r="W16" s="55">
        <v>0</v>
      </c>
      <c r="X16" s="10">
        <f t="shared" si="1"/>
        <v>7280000</v>
      </c>
      <c r="Y16" s="55">
        <v>0</v>
      </c>
      <c r="Z16" s="55">
        <v>0</v>
      </c>
      <c r="AA16" s="10">
        <f t="shared" si="2"/>
        <v>16651200</v>
      </c>
      <c r="AB16" s="56">
        <v>0</v>
      </c>
      <c r="AC16" s="56">
        <v>0</v>
      </c>
      <c r="AD16" s="56">
        <v>209.14</v>
      </c>
      <c r="AE16" s="56">
        <v>0</v>
      </c>
    </row>
    <row r="17" spans="1:31" x14ac:dyDescent="0.2">
      <c r="A17" s="4" t="s">
        <v>53</v>
      </c>
      <c r="B17" s="6"/>
      <c r="C17" s="4"/>
      <c r="D17" s="6"/>
      <c r="E17" s="6"/>
      <c r="F17" s="6"/>
      <c r="G17" s="6"/>
      <c r="H17" s="6"/>
      <c r="I17" s="6"/>
      <c r="J17" s="4"/>
      <c r="K17" s="8"/>
      <c r="L17" s="8"/>
      <c r="M17" s="8"/>
      <c r="N17" s="55">
        <v>1980000</v>
      </c>
      <c r="O17" s="10"/>
      <c r="P17" s="10"/>
      <c r="Q17" s="10"/>
      <c r="R17" s="10"/>
      <c r="S17" s="10">
        <f t="shared" si="5"/>
        <v>0</v>
      </c>
      <c r="T17" s="10"/>
      <c r="U17" s="10"/>
      <c r="V17" s="10"/>
      <c r="W17" s="10"/>
      <c r="X17" s="10">
        <f t="shared" si="1"/>
        <v>0</v>
      </c>
      <c r="Y17" s="55">
        <v>0</v>
      </c>
      <c r="Z17" s="55">
        <v>0</v>
      </c>
      <c r="AA17" s="10">
        <f t="shared" si="2"/>
        <v>0</v>
      </c>
      <c r="AB17" s="31">
        <v>0</v>
      </c>
      <c r="AC17" s="31">
        <v>0</v>
      </c>
      <c r="AD17" s="31">
        <v>0</v>
      </c>
      <c r="AE17" s="31">
        <v>0</v>
      </c>
    </row>
    <row r="18" spans="1:31" ht="19.95" customHeight="1" x14ac:dyDescent="0.2">
      <c r="A18" s="62" t="s">
        <v>21</v>
      </c>
      <c r="B18" s="63"/>
      <c r="C18" s="62"/>
      <c r="D18" s="7">
        <f>SUM(D5:D16)</f>
        <v>32</v>
      </c>
      <c r="E18" s="7">
        <f t="shared" ref="E18" si="6">SUM(E5:E16)</f>
        <v>0</v>
      </c>
      <c r="F18" s="7">
        <f t="shared" ref="F18:G18" si="7">SUM(F5:F17)</f>
        <v>58</v>
      </c>
      <c r="G18" s="7">
        <f t="shared" si="7"/>
        <v>0</v>
      </c>
      <c r="H18" s="7">
        <f>SUM(H5:H17)</f>
        <v>90</v>
      </c>
      <c r="I18" s="7"/>
      <c r="J18" s="5"/>
      <c r="K18" s="9"/>
      <c r="L18" s="9"/>
      <c r="M18" s="9">
        <f>AVERAGE(M5:M16)</f>
        <v>71.166666666666671</v>
      </c>
      <c r="N18" s="11">
        <f>SUM(N5:N17)</f>
        <v>40640000</v>
      </c>
      <c r="O18" s="11">
        <f t="shared" ref="O18:AE18" si="8">SUM(O5:O17)</f>
        <v>74974060</v>
      </c>
      <c r="P18" s="11">
        <f t="shared" si="8"/>
        <v>0</v>
      </c>
      <c r="Q18" s="11">
        <f t="shared" si="8"/>
        <v>142358400</v>
      </c>
      <c r="R18" s="11">
        <f t="shared" si="8"/>
        <v>0</v>
      </c>
      <c r="S18" s="11">
        <f t="shared" si="8"/>
        <v>217332460</v>
      </c>
      <c r="T18" s="11">
        <f t="shared" si="8"/>
        <v>10800000</v>
      </c>
      <c r="U18" s="11">
        <f t="shared" si="8"/>
        <v>0</v>
      </c>
      <c r="V18" s="11">
        <f t="shared" si="8"/>
        <v>60320000</v>
      </c>
      <c r="W18" s="11">
        <f t="shared" si="8"/>
        <v>0</v>
      </c>
      <c r="X18" s="11">
        <f t="shared" si="8"/>
        <v>71120000</v>
      </c>
      <c r="Y18" s="11">
        <f t="shared" si="8"/>
        <v>24232766</v>
      </c>
      <c r="Z18" s="11">
        <f t="shared" si="8"/>
        <v>0</v>
      </c>
      <c r="AA18" s="11">
        <f t="shared" si="8"/>
        <v>121979694</v>
      </c>
      <c r="AB18" s="12">
        <f t="shared" si="8"/>
        <v>128.66</v>
      </c>
      <c r="AC18" s="12">
        <f t="shared" si="8"/>
        <v>0</v>
      </c>
      <c r="AD18" s="12">
        <f t="shared" si="8"/>
        <v>1779.48</v>
      </c>
      <c r="AE18" s="12">
        <f t="shared" si="8"/>
        <v>0</v>
      </c>
    </row>
    <row r="19" spans="1:31" ht="19.95" customHeight="1" x14ac:dyDescent="0.2">
      <c r="A19" s="67" t="s">
        <v>34</v>
      </c>
      <c r="B19" s="68"/>
      <c r="C19" s="68"/>
      <c r="D19" s="68"/>
      <c r="E19" s="68"/>
      <c r="F19" s="68"/>
      <c r="G19" s="68"/>
      <c r="H19" s="68"/>
      <c r="I19" s="68"/>
      <c r="J19" s="68"/>
      <c r="K19" s="68"/>
      <c r="L19" s="68"/>
      <c r="M19" s="68"/>
      <c r="N19" s="68"/>
      <c r="O19" s="68"/>
      <c r="P19" s="68"/>
      <c r="Q19" s="68"/>
      <c r="R19" s="68"/>
      <c r="S19" s="68"/>
      <c r="T19" s="68"/>
      <c r="U19" s="68"/>
      <c r="V19" s="68"/>
      <c r="W19" s="68"/>
      <c r="X19" s="68"/>
      <c r="Y19" s="68"/>
      <c r="Z19" s="69"/>
      <c r="AA19" s="11">
        <f>AVERAGE(AA5:AA16)</f>
        <v>10164974.5</v>
      </c>
      <c r="AB19" s="12"/>
      <c r="AC19" s="12"/>
      <c r="AD19" s="12"/>
      <c r="AE19" s="12"/>
    </row>
    <row r="20" spans="1:31" x14ac:dyDescent="0.2">
      <c r="A20" s="47" t="s">
        <v>35</v>
      </c>
      <c r="B20" s="48">
        <v>15</v>
      </c>
      <c r="C20" s="47" t="s">
        <v>36</v>
      </c>
      <c r="D20" s="53">
        <v>5</v>
      </c>
      <c r="E20" s="53">
        <v>0</v>
      </c>
      <c r="F20" s="53">
        <v>0</v>
      </c>
      <c r="G20" s="53">
        <v>0</v>
      </c>
      <c r="H20" s="48">
        <f t="shared" ref="H20:H34" si="9">SUM(D20:G20)</f>
        <v>5</v>
      </c>
      <c r="I20" s="53">
        <v>15</v>
      </c>
      <c r="J20" s="52">
        <v>30</v>
      </c>
      <c r="K20" s="49">
        <f t="shared" ref="K20:K34" si="10">(I20/J20)*B20</f>
        <v>7.5</v>
      </c>
      <c r="L20" s="49">
        <f>(D20/K20)*100</f>
        <v>66.666666666666657</v>
      </c>
      <c r="M20" s="54">
        <v>85</v>
      </c>
      <c r="N20" s="55">
        <v>3340000</v>
      </c>
      <c r="O20" s="55">
        <v>30365180</v>
      </c>
      <c r="P20" s="55">
        <v>0</v>
      </c>
      <c r="Q20" s="55">
        <v>0</v>
      </c>
      <c r="R20" s="55">
        <v>0</v>
      </c>
      <c r="S20" s="50">
        <f t="shared" ref="S20:S35" si="11">O20+P20+Q20+R20</f>
        <v>30365180</v>
      </c>
      <c r="T20" s="55">
        <v>13500000</v>
      </c>
      <c r="U20" s="55">
        <v>0</v>
      </c>
      <c r="V20" s="55">
        <v>0</v>
      </c>
      <c r="W20" s="55">
        <v>0</v>
      </c>
      <c r="X20" s="50">
        <f t="shared" ref="X20:X34" si="12">(T20+U20+V20+W20)</f>
        <v>13500000</v>
      </c>
      <c r="Y20" s="55">
        <v>277000</v>
      </c>
      <c r="Z20" s="55">
        <v>0</v>
      </c>
      <c r="AA20" s="10">
        <f t="shared" ref="AA20:AA34" si="13">S20-(X20+Y20+Z20)</f>
        <v>16588180</v>
      </c>
      <c r="AB20" s="56">
        <v>158.97999999999999</v>
      </c>
      <c r="AC20" s="56">
        <v>0</v>
      </c>
      <c r="AD20" s="56">
        <v>0</v>
      </c>
      <c r="AE20" s="56">
        <v>0</v>
      </c>
    </row>
    <row r="21" spans="1:31" x14ac:dyDescent="0.2">
      <c r="A21" s="47" t="s">
        <v>37</v>
      </c>
      <c r="B21" s="48">
        <v>15</v>
      </c>
      <c r="C21" s="47" t="s">
        <v>36</v>
      </c>
      <c r="D21" s="53">
        <v>6</v>
      </c>
      <c r="E21" s="53">
        <v>0</v>
      </c>
      <c r="F21" s="53">
        <v>0</v>
      </c>
      <c r="G21" s="53">
        <v>0</v>
      </c>
      <c r="H21" s="48">
        <f t="shared" si="9"/>
        <v>6</v>
      </c>
      <c r="I21" s="53">
        <v>15</v>
      </c>
      <c r="J21" s="52">
        <v>30</v>
      </c>
      <c r="K21" s="49">
        <f t="shared" si="10"/>
        <v>7.5</v>
      </c>
      <c r="L21" s="49">
        <f t="shared" ref="L21:L34" si="14">(D21/K21)*100</f>
        <v>80</v>
      </c>
      <c r="M21" s="54">
        <v>92</v>
      </c>
      <c r="N21" s="55">
        <v>325000</v>
      </c>
      <c r="O21" s="55">
        <v>36706380</v>
      </c>
      <c r="P21" s="55">
        <v>0</v>
      </c>
      <c r="Q21" s="55">
        <v>0</v>
      </c>
      <c r="R21" s="55">
        <v>0</v>
      </c>
      <c r="S21" s="50">
        <f t="shared" si="11"/>
        <v>36706380</v>
      </c>
      <c r="T21" s="55">
        <v>16200000</v>
      </c>
      <c r="U21" s="55">
        <v>0</v>
      </c>
      <c r="V21" s="55">
        <v>0</v>
      </c>
      <c r="W21" s="55">
        <v>0</v>
      </c>
      <c r="X21" s="50">
        <f t="shared" si="12"/>
        <v>16200000</v>
      </c>
      <c r="Y21" s="55">
        <v>59309</v>
      </c>
      <c r="Z21" s="55">
        <v>0</v>
      </c>
      <c r="AA21" s="10">
        <f t="shared" si="13"/>
        <v>20447071</v>
      </c>
      <c r="AB21" s="56">
        <v>192.18</v>
      </c>
      <c r="AC21" s="56">
        <v>0</v>
      </c>
      <c r="AD21" s="56">
        <v>0</v>
      </c>
      <c r="AE21" s="56">
        <v>0</v>
      </c>
    </row>
    <row r="22" spans="1:31" x14ac:dyDescent="0.2">
      <c r="A22" s="47" t="s">
        <v>38</v>
      </c>
      <c r="B22" s="48">
        <v>15</v>
      </c>
      <c r="C22" s="47" t="s">
        <v>36</v>
      </c>
      <c r="D22" s="53">
        <v>4</v>
      </c>
      <c r="E22" s="53">
        <v>0</v>
      </c>
      <c r="F22" s="53">
        <v>0</v>
      </c>
      <c r="G22" s="53">
        <v>0</v>
      </c>
      <c r="H22" s="48">
        <f t="shared" si="9"/>
        <v>4</v>
      </c>
      <c r="I22" s="53">
        <v>15</v>
      </c>
      <c r="J22" s="52">
        <v>30</v>
      </c>
      <c r="K22" s="49">
        <f t="shared" si="10"/>
        <v>7.5</v>
      </c>
      <c r="L22" s="49">
        <f t="shared" si="14"/>
        <v>53.333333333333336</v>
      </c>
      <c r="M22" s="54">
        <v>85</v>
      </c>
      <c r="N22" s="55">
        <v>900000</v>
      </c>
      <c r="O22" s="55">
        <v>23588500</v>
      </c>
      <c r="P22" s="55">
        <v>0</v>
      </c>
      <c r="Q22" s="55">
        <v>0</v>
      </c>
      <c r="R22" s="55">
        <v>0</v>
      </c>
      <c r="S22" s="50">
        <f t="shared" si="11"/>
        <v>23588500</v>
      </c>
      <c r="T22" s="55">
        <v>10800000</v>
      </c>
      <c r="U22" s="55">
        <v>0</v>
      </c>
      <c r="V22" s="55">
        <v>0</v>
      </c>
      <c r="W22" s="55">
        <v>0</v>
      </c>
      <c r="X22" s="50">
        <f t="shared" si="12"/>
        <v>10800000</v>
      </c>
      <c r="Y22" s="55">
        <v>672523</v>
      </c>
      <c r="Z22" s="55">
        <v>0</v>
      </c>
      <c r="AA22" s="10">
        <f t="shared" si="13"/>
        <v>12115977</v>
      </c>
      <c r="AB22" s="56">
        <v>123.5</v>
      </c>
      <c r="AC22" s="56">
        <v>0</v>
      </c>
      <c r="AD22" s="56">
        <v>0</v>
      </c>
      <c r="AE22" s="56">
        <v>0</v>
      </c>
    </row>
    <row r="23" spans="1:31" x14ac:dyDescent="0.2">
      <c r="A23" s="47" t="s">
        <v>39</v>
      </c>
      <c r="B23" s="48">
        <v>15</v>
      </c>
      <c r="C23" s="47" t="s">
        <v>36</v>
      </c>
      <c r="D23" s="53">
        <v>4</v>
      </c>
      <c r="E23" s="53">
        <v>0</v>
      </c>
      <c r="F23" s="53">
        <v>9</v>
      </c>
      <c r="G23" s="53">
        <v>0</v>
      </c>
      <c r="H23" s="48">
        <f t="shared" si="9"/>
        <v>13</v>
      </c>
      <c r="I23" s="53">
        <v>15</v>
      </c>
      <c r="J23" s="52">
        <v>30</v>
      </c>
      <c r="K23" s="49">
        <f t="shared" si="10"/>
        <v>7.5</v>
      </c>
      <c r="L23" s="49">
        <f t="shared" si="14"/>
        <v>53.333333333333336</v>
      </c>
      <c r="M23" s="54">
        <v>85</v>
      </c>
      <c r="N23" s="55">
        <v>1589000</v>
      </c>
      <c r="O23" s="55">
        <v>7200000</v>
      </c>
      <c r="P23" s="55">
        <v>0</v>
      </c>
      <c r="Q23" s="55">
        <v>21574400</v>
      </c>
      <c r="R23" s="55">
        <v>0</v>
      </c>
      <c r="S23" s="50">
        <f t="shared" si="11"/>
        <v>28774400</v>
      </c>
      <c r="T23" s="55">
        <v>0</v>
      </c>
      <c r="U23" s="55">
        <v>0</v>
      </c>
      <c r="V23" s="55">
        <v>9360000</v>
      </c>
      <c r="W23" s="55">
        <v>0</v>
      </c>
      <c r="X23" s="50">
        <f t="shared" si="12"/>
        <v>9360000</v>
      </c>
      <c r="Y23" s="55">
        <v>8556000</v>
      </c>
      <c r="Z23" s="55">
        <v>0</v>
      </c>
      <c r="AA23" s="10">
        <f t="shared" si="13"/>
        <v>10858400</v>
      </c>
      <c r="AB23" s="56">
        <v>0</v>
      </c>
      <c r="AC23" s="56">
        <v>0</v>
      </c>
      <c r="AD23" s="56">
        <v>269.68</v>
      </c>
      <c r="AE23" s="56">
        <v>0</v>
      </c>
    </row>
    <row r="24" spans="1:31" x14ac:dyDescent="0.2">
      <c r="A24" s="47" t="s">
        <v>40</v>
      </c>
      <c r="B24" s="48">
        <v>15</v>
      </c>
      <c r="C24" s="47" t="s">
        <v>36</v>
      </c>
      <c r="D24" s="53">
        <v>0</v>
      </c>
      <c r="E24" s="53">
        <v>0</v>
      </c>
      <c r="F24" s="53">
        <v>0</v>
      </c>
      <c r="G24" s="53">
        <v>0</v>
      </c>
      <c r="H24" s="48">
        <f t="shared" si="9"/>
        <v>0</v>
      </c>
      <c r="I24" s="53">
        <v>15</v>
      </c>
      <c r="J24" s="52">
        <v>30</v>
      </c>
      <c r="K24" s="49">
        <f t="shared" si="10"/>
        <v>7.5</v>
      </c>
      <c r="L24" s="49">
        <f t="shared" si="14"/>
        <v>0</v>
      </c>
      <c r="M24" s="54">
        <v>0</v>
      </c>
      <c r="N24" s="55">
        <v>0</v>
      </c>
      <c r="O24" s="55">
        <v>0</v>
      </c>
      <c r="P24" s="55">
        <v>0</v>
      </c>
      <c r="Q24" s="55">
        <v>0</v>
      </c>
      <c r="R24" s="55">
        <v>0</v>
      </c>
      <c r="S24" s="50">
        <f t="shared" si="11"/>
        <v>0</v>
      </c>
      <c r="T24" s="55">
        <v>0</v>
      </c>
      <c r="U24" s="55">
        <v>0</v>
      </c>
      <c r="V24" s="55">
        <v>0</v>
      </c>
      <c r="W24" s="55">
        <v>0</v>
      </c>
      <c r="X24" s="50">
        <f t="shared" si="12"/>
        <v>0</v>
      </c>
      <c r="Y24" s="55">
        <v>0</v>
      </c>
      <c r="Z24" s="55">
        <v>0</v>
      </c>
      <c r="AA24" s="10">
        <f t="shared" si="13"/>
        <v>0</v>
      </c>
      <c r="AB24" s="56">
        <v>0</v>
      </c>
      <c r="AC24" s="56">
        <v>0</v>
      </c>
      <c r="AD24" s="56">
        <v>0</v>
      </c>
      <c r="AE24" s="56">
        <v>0</v>
      </c>
    </row>
    <row r="25" spans="1:31" x14ac:dyDescent="0.2">
      <c r="A25" s="47" t="s">
        <v>41</v>
      </c>
      <c r="B25" s="48">
        <v>15</v>
      </c>
      <c r="C25" s="47" t="s">
        <v>36</v>
      </c>
      <c r="D25" s="53">
        <v>4</v>
      </c>
      <c r="E25" s="53">
        <v>0</v>
      </c>
      <c r="F25" s="53">
        <v>7</v>
      </c>
      <c r="G25" s="53">
        <v>0</v>
      </c>
      <c r="H25" s="48">
        <f t="shared" si="9"/>
        <v>11</v>
      </c>
      <c r="I25" s="53">
        <v>15</v>
      </c>
      <c r="J25" s="52">
        <v>30</v>
      </c>
      <c r="K25" s="49">
        <f t="shared" si="10"/>
        <v>7.5</v>
      </c>
      <c r="L25" s="49">
        <f t="shared" si="14"/>
        <v>53.333333333333336</v>
      </c>
      <c r="M25" s="54">
        <v>100</v>
      </c>
      <c r="N25" s="55">
        <v>600000</v>
      </c>
      <c r="O25" s="55">
        <v>7200000</v>
      </c>
      <c r="P25" s="55">
        <v>0</v>
      </c>
      <c r="Q25" s="55">
        <v>16908800</v>
      </c>
      <c r="R25" s="55">
        <v>0</v>
      </c>
      <c r="S25" s="50">
        <f t="shared" si="11"/>
        <v>24108800</v>
      </c>
      <c r="T25" s="55">
        <v>0</v>
      </c>
      <c r="U25" s="55">
        <v>0</v>
      </c>
      <c r="V25" s="55">
        <v>7280000</v>
      </c>
      <c r="W25" s="55">
        <v>0</v>
      </c>
      <c r="X25" s="50">
        <f t="shared" si="12"/>
        <v>7280000</v>
      </c>
      <c r="Y25" s="55">
        <v>75000</v>
      </c>
      <c r="Z25" s="55">
        <v>0</v>
      </c>
      <c r="AA25" s="10">
        <f t="shared" si="13"/>
        <v>16753800</v>
      </c>
      <c r="AB25" s="56">
        <v>0</v>
      </c>
      <c r="AC25" s="56">
        <v>0</v>
      </c>
      <c r="AD25" s="56">
        <v>211.36</v>
      </c>
      <c r="AE25" s="56">
        <v>0</v>
      </c>
    </row>
    <row r="26" spans="1:31" x14ac:dyDescent="0.2">
      <c r="A26" s="47" t="s">
        <v>42</v>
      </c>
      <c r="B26" s="48">
        <v>15</v>
      </c>
      <c r="C26" s="47" t="s">
        <v>36</v>
      </c>
      <c r="D26" s="53">
        <v>6</v>
      </c>
      <c r="E26" s="53">
        <v>0</v>
      </c>
      <c r="F26" s="53">
        <v>3</v>
      </c>
      <c r="G26" s="53">
        <v>0</v>
      </c>
      <c r="H26" s="48">
        <f t="shared" si="9"/>
        <v>9</v>
      </c>
      <c r="I26" s="53">
        <v>15</v>
      </c>
      <c r="J26" s="52">
        <v>30</v>
      </c>
      <c r="K26" s="49">
        <f t="shared" si="10"/>
        <v>7.5</v>
      </c>
      <c r="L26" s="49">
        <f t="shared" si="14"/>
        <v>80</v>
      </c>
      <c r="M26" s="54">
        <v>100</v>
      </c>
      <c r="N26" s="55">
        <v>40000</v>
      </c>
      <c r="O26" s="55">
        <v>18858640</v>
      </c>
      <c r="P26" s="55">
        <v>0</v>
      </c>
      <c r="Q26" s="55">
        <v>6763200</v>
      </c>
      <c r="R26" s="55">
        <v>0</v>
      </c>
      <c r="S26" s="50">
        <f t="shared" si="11"/>
        <v>25621840</v>
      </c>
      <c r="T26" s="55">
        <v>5400000</v>
      </c>
      <c r="U26" s="55">
        <v>0</v>
      </c>
      <c r="V26" s="55">
        <v>3120000</v>
      </c>
      <c r="W26" s="55">
        <v>0</v>
      </c>
      <c r="X26" s="50">
        <f t="shared" si="12"/>
        <v>8520000</v>
      </c>
      <c r="Y26" s="55">
        <v>3693378</v>
      </c>
      <c r="Z26" s="55">
        <v>0</v>
      </c>
      <c r="AA26" s="10">
        <f t="shared" si="13"/>
        <v>13408462</v>
      </c>
      <c r="AB26" s="56">
        <v>61.04</v>
      </c>
      <c r="AC26" s="56">
        <v>0</v>
      </c>
      <c r="AD26" s="56">
        <v>84.54</v>
      </c>
      <c r="AE26" s="56">
        <v>0</v>
      </c>
    </row>
    <row r="27" spans="1:31" x14ac:dyDescent="0.2">
      <c r="A27" s="47" t="s">
        <v>43</v>
      </c>
      <c r="B27" s="48">
        <v>15</v>
      </c>
      <c r="C27" s="47" t="s">
        <v>36</v>
      </c>
      <c r="D27" s="53">
        <v>5</v>
      </c>
      <c r="E27" s="53">
        <v>0</v>
      </c>
      <c r="F27" s="53">
        <v>1</v>
      </c>
      <c r="G27" s="53">
        <v>0</v>
      </c>
      <c r="H27" s="48">
        <f t="shared" si="9"/>
        <v>6</v>
      </c>
      <c r="I27" s="53">
        <v>15</v>
      </c>
      <c r="J27" s="52">
        <v>30</v>
      </c>
      <c r="K27" s="49">
        <f t="shared" si="10"/>
        <v>7.5</v>
      </c>
      <c r="L27" s="49">
        <f t="shared" si="14"/>
        <v>66.666666666666657</v>
      </c>
      <c r="M27" s="54">
        <v>92</v>
      </c>
      <c r="N27" s="55">
        <v>662000</v>
      </c>
      <c r="O27" s="55">
        <v>12979660</v>
      </c>
      <c r="P27" s="55">
        <v>0</v>
      </c>
      <c r="Q27" s="55">
        <v>1990400</v>
      </c>
      <c r="R27" s="55">
        <v>0</v>
      </c>
      <c r="S27" s="50">
        <f t="shared" si="11"/>
        <v>14970060</v>
      </c>
      <c r="T27" s="55">
        <v>2700000</v>
      </c>
      <c r="U27" s="55">
        <v>0</v>
      </c>
      <c r="V27" s="55">
        <v>1040000</v>
      </c>
      <c r="W27" s="55">
        <v>0</v>
      </c>
      <c r="X27" s="50">
        <f t="shared" si="12"/>
        <v>3740000</v>
      </c>
      <c r="Y27" s="55">
        <v>308131</v>
      </c>
      <c r="Z27" s="55">
        <v>0</v>
      </c>
      <c r="AA27" s="10">
        <f t="shared" si="13"/>
        <v>10921929</v>
      </c>
      <c r="AB27" s="56">
        <v>30.26</v>
      </c>
      <c r="AC27" s="56">
        <v>0</v>
      </c>
      <c r="AD27" s="56">
        <v>24.88</v>
      </c>
      <c r="AE27" s="56">
        <v>0</v>
      </c>
    </row>
    <row r="28" spans="1:31" x14ac:dyDescent="0.2">
      <c r="A28" s="47" t="s">
        <v>44</v>
      </c>
      <c r="B28" s="48">
        <v>15</v>
      </c>
      <c r="C28" s="47" t="s">
        <v>36</v>
      </c>
      <c r="D28" s="53">
        <v>2</v>
      </c>
      <c r="E28" s="53">
        <v>0</v>
      </c>
      <c r="F28" s="53">
        <v>0</v>
      </c>
      <c r="G28" s="53">
        <v>0</v>
      </c>
      <c r="H28" s="48">
        <f t="shared" si="9"/>
        <v>2</v>
      </c>
      <c r="I28" s="53">
        <v>15</v>
      </c>
      <c r="J28" s="52">
        <v>30</v>
      </c>
      <c r="K28" s="49">
        <f t="shared" si="10"/>
        <v>7.5</v>
      </c>
      <c r="L28" s="49">
        <f t="shared" si="14"/>
        <v>26.666666666666668</v>
      </c>
      <c r="M28" s="54">
        <v>46</v>
      </c>
      <c r="N28" s="55">
        <v>5155000</v>
      </c>
      <c r="O28" s="55">
        <v>11738860</v>
      </c>
      <c r="P28" s="55">
        <v>0</v>
      </c>
      <c r="Q28" s="55">
        <v>0</v>
      </c>
      <c r="R28" s="55">
        <v>0</v>
      </c>
      <c r="S28" s="50">
        <f t="shared" si="11"/>
        <v>11738860</v>
      </c>
      <c r="T28" s="55">
        <v>5400000</v>
      </c>
      <c r="U28" s="55">
        <v>0</v>
      </c>
      <c r="V28" s="55">
        <v>0</v>
      </c>
      <c r="W28" s="55">
        <v>0</v>
      </c>
      <c r="X28" s="50">
        <f t="shared" si="12"/>
        <v>5400000</v>
      </c>
      <c r="Y28" s="55">
        <v>270000</v>
      </c>
      <c r="Z28" s="55">
        <v>0</v>
      </c>
      <c r="AA28" s="10">
        <f t="shared" si="13"/>
        <v>6068860</v>
      </c>
      <c r="AB28" s="56">
        <v>61.46</v>
      </c>
      <c r="AC28" s="56">
        <v>0</v>
      </c>
      <c r="AD28" s="56">
        <v>0</v>
      </c>
      <c r="AE28" s="56">
        <v>0</v>
      </c>
    </row>
    <row r="29" spans="1:31" x14ac:dyDescent="0.2">
      <c r="A29" s="47" t="s">
        <v>45</v>
      </c>
      <c r="B29" s="48">
        <v>15</v>
      </c>
      <c r="C29" s="47" t="s">
        <v>36</v>
      </c>
      <c r="D29" s="53">
        <v>6</v>
      </c>
      <c r="E29" s="53">
        <v>0</v>
      </c>
      <c r="F29" s="53">
        <v>0</v>
      </c>
      <c r="G29" s="53">
        <v>0</v>
      </c>
      <c r="H29" s="48">
        <f t="shared" si="9"/>
        <v>6</v>
      </c>
      <c r="I29" s="53">
        <v>15</v>
      </c>
      <c r="J29" s="52">
        <v>30</v>
      </c>
      <c r="K29" s="49">
        <f t="shared" si="10"/>
        <v>7.5</v>
      </c>
      <c r="L29" s="49">
        <f t="shared" si="14"/>
        <v>80</v>
      </c>
      <c r="M29" s="54">
        <v>96</v>
      </c>
      <c r="N29" s="55">
        <v>160000</v>
      </c>
      <c r="O29" s="55">
        <v>36148660</v>
      </c>
      <c r="P29" s="55">
        <v>0</v>
      </c>
      <c r="Q29" s="55">
        <v>0</v>
      </c>
      <c r="R29" s="55">
        <v>0</v>
      </c>
      <c r="S29" s="50">
        <f t="shared" si="11"/>
        <v>36148660</v>
      </c>
      <c r="T29" s="55">
        <v>16200000</v>
      </c>
      <c r="U29" s="55">
        <v>0</v>
      </c>
      <c r="V29" s="55">
        <v>0</v>
      </c>
      <c r="W29" s="55">
        <v>0</v>
      </c>
      <c r="X29" s="50">
        <f t="shared" si="12"/>
        <v>16200000</v>
      </c>
      <c r="Y29" s="55">
        <v>7337387</v>
      </c>
      <c r="Z29" s="55">
        <v>0</v>
      </c>
      <c r="AA29" s="10">
        <f t="shared" si="13"/>
        <v>12611273</v>
      </c>
      <c r="AB29" s="56">
        <v>189.26</v>
      </c>
      <c r="AC29" s="56">
        <v>0</v>
      </c>
      <c r="AD29" s="56">
        <v>0</v>
      </c>
      <c r="AE29" s="56">
        <v>0</v>
      </c>
    </row>
    <row r="30" spans="1:31" x14ac:dyDescent="0.2">
      <c r="A30" s="47" t="s">
        <v>46</v>
      </c>
      <c r="B30" s="48">
        <v>15</v>
      </c>
      <c r="C30" s="47" t="s">
        <v>36</v>
      </c>
      <c r="D30" s="53">
        <v>7</v>
      </c>
      <c r="E30" s="53">
        <v>0</v>
      </c>
      <c r="F30" s="53">
        <v>1</v>
      </c>
      <c r="G30" s="53">
        <v>0</v>
      </c>
      <c r="H30" s="48">
        <f t="shared" si="9"/>
        <v>8</v>
      </c>
      <c r="I30" s="53">
        <v>15</v>
      </c>
      <c r="J30" s="52">
        <v>30</v>
      </c>
      <c r="K30" s="49">
        <f t="shared" si="10"/>
        <v>7.5</v>
      </c>
      <c r="L30" s="49">
        <f t="shared" si="14"/>
        <v>93.333333333333329</v>
      </c>
      <c r="M30" s="54">
        <v>77</v>
      </c>
      <c r="N30" s="55">
        <v>45000</v>
      </c>
      <c r="O30" s="55">
        <v>25654420</v>
      </c>
      <c r="P30" s="55">
        <v>0</v>
      </c>
      <c r="Q30" s="55">
        <v>2000000</v>
      </c>
      <c r="R30" s="55">
        <v>0</v>
      </c>
      <c r="S30" s="50">
        <f t="shared" si="11"/>
        <v>27654420</v>
      </c>
      <c r="T30" s="55">
        <v>8100000</v>
      </c>
      <c r="U30" s="55">
        <v>0</v>
      </c>
      <c r="V30" s="55">
        <v>1040000</v>
      </c>
      <c r="W30" s="55">
        <v>0</v>
      </c>
      <c r="X30" s="50">
        <f t="shared" si="12"/>
        <v>9140000</v>
      </c>
      <c r="Y30" s="55">
        <v>622426</v>
      </c>
      <c r="Z30" s="55">
        <v>0</v>
      </c>
      <c r="AA30" s="10">
        <f t="shared" si="13"/>
        <v>17891994</v>
      </c>
      <c r="AB30" s="56">
        <v>96.62</v>
      </c>
      <c r="AC30" s="56">
        <v>0</v>
      </c>
      <c r="AD30" s="56">
        <v>25</v>
      </c>
      <c r="AE30" s="56">
        <v>0</v>
      </c>
    </row>
    <row r="31" spans="1:31" x14ac:dyDescent="0.2">
      <c r="A31" s="4" t="s">
        <v>47</v>
      </c>
      <c r="B31" s="6">
        <v>15</v>
      </c>
      <c r="C31" s="4" t="s">
        <v>36</v>
      </c>
      <c r="D31" s="53">
        <v>4</v>
      </c>
      <c r="E31" s="53">
        <v>0</v>
      </c>
      <c r="F31" s="53">
        <v>7</v>
      </c>
      <c r="G31" s="53">
        <v>0</v>
      </c>
      <c r="H31" s="6">
        <f t="shared" si="9"/>
        <v>11</v>
      </c>
      <c r="I31" s="53">
        <v>15</v>
      </c>
      <c r="J31" s="52">
        <v>30</v>
      </c>
      <c r="K31" s="8">
        <f t="shared" si="10"/>
        <v>7.5</v>
      </c>
      <c r="L31" s="8">
        <f t="shared" si="14"/>
        <v>53.333333333333336</v>
      </c>
      <c r="M31" s="54">
        <v>100</v>
      </c>
      <c r="N31" s="55">
        <v>300000</v>
      </c>
      <c r="O31" s="55">
        <v>7200000</v>
      </c>
      <c r="P31" s="55">
        <v>0</v>
      </c>
      <c r="Q31" s="55">
        <v>16764800</v>
      </c>
      <c r="R31" s="55">
        <v>0</v>
      </c>
      <c r="S31" s="25">
        <f t="shared" si="11"/>
        <v>23964800</v>
      </c>
      <c r="T31" s="55">
        <v>0</v>
      </c>
      <c r="U31" s="55">
        <v>0</v>
      </c>
      <c r="V31" s="55">
        <v>7280000</v>
      </c>
      <c r="W31" s="55">
        <v>0</v>
      </c>
      <c r="X31" s="10">
        <f t="shared" si="12"/>
        <v>7280000</v>
      </c>
      <c r="Y31" s="55">
        <v>60000</v>
      </c>
      <c r="Z31" s="55">
        <v>0</v>
      </c>
      <c r="AA31" s="10">
        <f t="shared" si="13"/>
        <v>16624800</v>
      </c>
      <c r="AB31" s="56">
        <v>0</v>
      </c>
      <c r="AC31" s="56">
        <v>0</v>
      </c>
      <c r="AD31" s="56">
        <v>209.56</v>
      </c>
      <c r="AE31" s="56">
        <v>0</v>
      </c>
    </row>
    <row r="32" spans="1:31" x14ac:dyDescent="0.2">
      <c r="A32" s="4" t="s">
        <v>48</v>
      </c>
      <c r="B32" s="6">
        <v>15</v>
      </c>
      <c r="C32" s="4" t="s">
        <v>36</v>
      </c>
      <c r="D32" s="53">
        <v>4</v>
      </c>
      <c r="E32" s="53">
        <v>0</v>
      </c>
      <c r="F32" s="53">
        <v>11</v>
      </c>
      <c r="G32" s="53">
        <v>0</v>
      </c>
      <c r="H32" s="6">
        <f t="shared" si="9"/>
        <v>15</v>
      </c>
      <c r="I32" s="53">
        <v>15</v>
      </c>
      <c r="J32" s="52">
        <v>30</v>
      </c>
      <c r="K32" s="8">
        <f t="shared" si="10"/>
        <v>7.5</v>
      </c>
      <c r="L32" s="8">
        <f t="shared" si="14"/>
        <v>53.333333333333336</v>
      </c>
      <c r="M32" s="54">
        <v>100</v>
      </c>
      <c r="N32" s="55">
        <v>0</v>
      </c>
      <c r="O32" s="55">
        <v>7200000</v>
      </c>
      <c r="P32" s="55">
        <v>0</v>
      </c>
      <c r="Q32" s="55">
        <v>27121600</v>
      </c>
      <c r="R32" s="55">
        <v>0</v>
      </c>
      <c r="S32" s="25">
        <f t="shared" si="11"/>
        <v>34321600</v>
      </c>
      <c r="T32" s="55">
        <v>0</v>
      </c>
      <c r="U32" s="55">
        <v>0</v>
      </c>
      <c r="V32" s="55">
        <v>11440000</v>
      </c>
      <c r="W32" s="55">
        <v>0</v>
      </c>
      <c r="X32" s="10">
        <f t="shared" si="12"/>
        <v>11440000</v>
      </c>
      <c r="Y32" s="55">
        <v>110000</v>
      </c>
      <c r="Z32" s="55">
        <v>0</v>
      </c>
      <c r="AA32" s="10">
        <f t="shared" si="13"/>
        <v>22771600</v>
      </c>
      <c r="AB32" s="56">
        <v>0</v>
      </c>
      <c r="AC32" s="56">
        <v>0</v>
      </c>
      <c r="AD32" s="56">
        <v>339.02</v>
      </c>
      <c r="AE32" s="56">
        <v>0</v>
      </c>
    </row>
    <row r="33" spans="1:31" x14ac:dyDescent="0.2">
      <c r="A33" s="4" t="s">
        <v>49</v>
      </c>
      <c r="B33" s="6">
        <v>15</v>
      </c>
      <c r="C33" s="4" t="s">
        <v>36</v>
      </c>
      <c r="D33" s="53">
        <v>4</v>
      </c>
      <c r="E33" s="53">
        <v>0</v>
      </c>
      <c r="F33" s="53">
        <v>0</v>
      </c>
      <c r="G33" s="53">
        <v>0</v>
      </c>
      <c r="H33" s="6">
        <f t="shared" si="9"/>
        <v>4</v>
      </c>
      <c r="I33" s="53">
        <v>15</v>
      </c>
      <c r="J33" s="52">
        <v>30</v>
      </c>
      <c r="K33" s="8">
        <f t="shared" si="10"/>
        <v>7.5</v>
      </c>
      <c r="L33" s="8">
        <f t="shared" si="14"/>
        <v>53.333333333333336</v>
      </c>
      <c r="M33" s="54">
        <v>54</v>
      </c>
      <c r="N33" s="55">
        <v>17500000</v>
      </c>
      <c r="O33" s="55">
        <v>24807080</v>
      </c>
      <c r="P33" s="55">
        <v>0</v>
      </c>
      <c r="Q33" s="55">
        <v>0</v>
      </c>
      <c r="R33" s="55">
        <v>0</v>
      </c>
      <c r="S33" s="25">
        <f t="shared" si="11"/>
        <v>24807080</v>
      </c>
      <c r="T33" s="55">
        <v>10800000</v>
      </c>
      <c r="U33" s="55">
        <v>0</v>
      </c>
      <c r="V33" s="55">
        <v>0</v>
      </c>
      <c r="W33" s="55">
        <v>0</v>
      </c>
      <c r="X33" s="10">
        <f t="shared" si="12"/>
        <v>10800000</v>
      </c>
      <c r="Y33" s="55">
        <v>1880631</v>
      </c>
      <c r="Z33" s="55">
        <v>0</v>
      </c>
      <c r="AA33" s="10">
        <f t="shared" si="13"/>
        <v>12126449</v>
      </c>
      <c r="AB33" s="56">
        <v>129.88</v>
      </c>
      <c r="AC33" s="56">
        <v>0</v>
      </c>
      <c r="AD33" s="56">
        <v>0</v>
      </c>
      <c r="AE33" s="56">
        <v>0</v>
      </c>
    </row>
    <row r="34" spans="1:31" x14ac:dyDescent="0.2">
      <c r="A34" s="4" t="s">
        <v>50</v>
      </c>
      <c r="B34" s="6">
        <v>15</v>
      </c>
      <c r="C34" s="4" t="s">
        <v>36</v>
      </c>
      <c r="D34" s="53">
        <v>0</v>
      </c>
      <c r="E34" s="53">
        <v>0</v>
      </c>
      <c r="F34" s="53">
        <v>0</v>
      </c>
      <c r="G34" s="53">
        <v>0</v>
      </c>
      <c r="H34" s="6">
        <f t="shared" si="9"/>
        <v>0</v>
      </c>
      <c r="I34" s="53">
        <v>15</v>
      </c>
      <c r="J34" s="52">
        <v>30</v>
      </c>
      <c r="K34" s="8">
        <f t="shared" si="10"/>
        <v>7.5</v>
      </c>
      <c r="L34" s="8">
        <f t="shared" si="14"/>
        <v>0</v>
      </c>
      <c r="M34" s="54">
        <v>0</v>
      </c>
      <c r="N34" s="55">
        <v>0</v>
      </c>
      <c r="O34" s="55">
        <v>0</v>
      </c>
      <c r="P34" s="55">
        <v>0</v>
      </c>
      <c r="Q34" s="55">
        <v>0</v>
      </c>
      <c r="R34" s="55">
        <v>0</v>
      </c>
      <c r="S34" s="25">
        <f t="shared" si="11"/>
        <v>0</v>
      </c>
      <c r="T34" s="55">
        <v>0</v>
      </c>
      <c r="U34" s="55">
        <v>0</v>
      </c>
      <c r="V34" s="55">
        <v>0</v>
      </c>
      <c r="W34" s="55">
        <v>0</v>
      </c>
      <c r="X34" s="10">
        <f t="shared" si="12"/>
        <v>0</v>
      </c>
      <c r="Y34" s="55">
        <v>0</v>
      </c>
      <c r="Z34" s="55">
        <v>0</v>
      </c>
      <c r="AA34" s="10">
        <f t="shared" si="13"/>
        <v>0</v>
      </c>
      <c r="AB34" s="56">
        <v>0</v>
      </c>
      <c r="AC34" s="56">
        <v>0</v>
      </c>
      <c r="AD34" s="56">
        <v>0</v>
      </c>
      <c r="AE34" s="56">
        <v>0</v>
      </c>
    </row>
    <row r="35" spans="1:31" x14ac:dyDescent="0.2">
      <c r="A35" s="4" t="s">
        <v>53</v>
      </c>
      <c r="B35" s="6"/>
      <c r="C35" s="4"/>
      <c r="D35" s="23">
        <v>0</v>
      </c>
      <c r="E35" s="23">
        <v>0</v>
      </c>
      <c r="F35" s="23">
        <v>0</v>
      </c>
      <c r="G35" s="23">
        <v>0</v>
      </c>
      <c r="H35" s="6"/>
      <c r="I35" s="6"/>
      <c r="J35" s="4"/>
      <c r="K35" s="8"/>
      <c r="L35" s="8"/>
      <c r="M35" s="8"/>
      <c r="N35" s="55">
        <v>87517098</v>
      </c>
      <c r="O35" s="10"/>
      <c r="P35" s="10"/>
      <c r="Q35" s="10"/>
      <c r="R35" s="10"/>
      <c r="S35" s="25">
        <f t="shared" si="11"/>
        <v>0</v>
      </c>
      <c r="T35" s="10"/>
      <c r="U35" s="10"/>
      <c r="V35" s="10"/>
      <c r="W35" s="10"/>
      <c r="X35" s="10">
        <f t="shared" ref="X35" si="15">(T35+U35+V35+W35)</f>
        <v>0</v>
      </c>
      <c r="Y35" s="55">
        <v>0</v>
      </c>
      <c r="Z35" s="55">
        <v>0</v>
      </c>
      <c r="AA35" s="10">
        <f t="shared" ref="AA35" si="16">S35-(X35+Y35+Z35)</f>
        <v>0</v>
      </c>
      <c r="AB35" s="31">
        <v>0</v>
      </c>
      <c r="AC35" s="31">
        <v>0</v>
      </c>
      <c r="AD35" s="31">
        <v>0</v>
      </c>
      <c r="AE35" s="31">
        <v>0</v>
      </c>
    </row>
    <row r="36" spans="1:31" ht="19.95" customHeight="1" x14ac:dyDescent="0.2">
      <c r="A36" s="62" t="s">
        <v>21</v>
      </c>
      <c r="B36" s="63"/>
      <c r="C36" s="62"/>
      <c r="D36" s="7">
        <f>SUM(D20:D35)</f>
        <v>61</v>
      </c>
      <c r="E36" s="26">
        <f t="shared" ref="E36:H36" si="17">SUM(E20:E35)</f>
        <v>0</v>
      </c>
      <c r="F36" s="26">
        <f t="shared" si="17"/>
        <v>39</v>
      </c>
      <c r="G36" s="26">
        <f t="shared" si="17"/>
        <v>0</v>
      </c>
      <c r="H36" s="26">
        <f t="shared" si="17"/>
        <v>100</v>
      </c>
      <c r="I36" s="7"/>
      <c r="J36" s="5"/>
      <c r="K36" s="9"/>
      <c r="L36" s="9"/>
      <c r="M36" s="9">
        <f>AVERAGE(M20:M34)</f>
        <v>74.13333333333334</v>
      </c>
      <c r="N36" s="28">
        <f t="shared" ref="N36:AE36" si="18">SUM(N20:N35)</f>
        <v>118133098</v>
      </c>
      <c r="O36" s="11">
        <f t="shared" si="18"/>
        <v>249647380</v>
      </c>
      <c r="P36" s="11">
        <f t="shared" si="18"/>
        <v>0</v>
      </c>
      <c r="Q36" s="11">
        <f t="shared" si="18"/>
        <v>93123200</v>
      </c>
      <c r="R36" s="11">
        <f t="shared" si="18"/>
        <v>0</v>
      </c>
      <c r="S36" s="11">
        <f t="shared" si="18"/>
        <v>342770580</v>
      </c>
      <c r="T36" s="11">
        <f t="shared" si="18"/>
        <v>89100000</v>
      </c>
      <c r="U36" s="11">
        <f t="shared" si="18"/>
        <v>0</v>
      </c>
      <c r="V36" s="11">
        <f t="shared" si="18"/>
        <v>40560000</v>
      </c>
      <c r="W36" s="11">
        <f t="shared" si="18"/>
        <v>0</v>
      </c>
      <c r="X36" s="11">
        <f t="shared" si="18"/>
        <v>129660000</v>
      </c>
      <c r="Y36" s="11">
        <f t="shared" si="18"/>
        <v>23921785</v>
      </c>
      <c r="Z36" s="11">
        <f t="shared" si="18"/>
        <v>0</v>
      </c>
      <c r="AA36" s="11">
        <f t="shared" si="18"/>
        <v>189188795</v>
      </c>
      <c r="AB36" s="12">
        <f t="shared" si="18"/>
        <v>1043.1799999999998</v>
      </c>
      <c r="AC36" s="12">
        <f t="shared" si="18"/>
        <v>0</v>
      </c>
      <c r="AD36" s="12">
        <f t="shared" si="18"/>
        <v>1164.04</v>
      </c>
      <c r="AE36" s="12">
        <f t="shared" si="18"/>
        <v>0</v>
      </c>
    </row>
    <row r="37" spans="1:31" ht="19.95" customHeight="1" x14ac:dyDescent="0.2">
      <c r="A37" s="62" t="s">
        <v>34</v>
      </c>
      <c r="B37" s="63"/>
      <c r="C37" s="62"/>
      <c r="D37" s="63"/>
      <c r="E37" s="63"/>
      <c r="F37" s="63"/>
      <c r="G37" s="63"/>
      <c r="H37" s="63"/>
      <c r="I37" s="63"/>
      <c r="J37" s="62"/>
      <c r="K37" s="64"/>
      <c r="L37" s="64"/>
      <c r="M37" s="64"/>
      <c r="N37" s="65"/>
      <c r="O37" s="65"/>
      <c r="P37" s="65"/>
      <c r="Q37" s="65"/>
      <c r="R37" s="65"/>
      <c r="S37" s="65"/>
      <c r="T37" s="65"/>
      <c r="U37" s="65"/>
      <c r="V37" s="65"/>
      <c r="W37" s="65"/>
      <c r="X37" s="65"/>
      <c r="Y37" s="65"/>
      <c r="Z37" s="65"/>
      <c r="AA37" s="11">
        <f>AVERAGE(AA20:AA34)</f>
        <v>12612586.333333334</v>
      </c>
      <c r="AB37" s="12"/>
      <c r="AC37" s="12"/>
      <c r="AD37" s="12"/>
      <c r="AE37" s="12"/>
    </row>
    <row r="38" spans="1:31" s="17" customFormat="1" hidden="1" x14ac:dyDescent="0.2">
      <c r="A38" s="13" t="s">
        <v>55</v>
      </c>
      <c r="B38" s="14"/>
      <c r="C38" s="13" t="s">
        <v>54</v>
      </c>
      <c r="D38" s="6">
        <v>0</v>
      </c>
      <c r="E38" s="6">
        <v>0</v>
      </c>
      <c r="F38" s="6">
        <v>0</v>
      </c>
      <c r="G38" s="6">
        <v>0</v>
      </c>
      <c r="H38" s="6">
        <f t="shared" ref="H38:H47" si="19">SUM(D38:G38)</f>
        <v>0</v>
      </c>
      <c r="I38" s="14"/>
      <c r="J38" s="13"/>
      <c r="K38" s="15"/>
      <c r="L38" s="15"/>
      <c r="M38" s="15"/>
      <c r="N38" s="14">
        <v>0</v>
      </c>
      <c r="O38" s="16">
        <v>0</v>
      </c>
      <c r="P38" s="16">
        <v>0</v>
      </c>
      <c r="Q38" s="16">
        <v>0</v>
      </c>
      <c r="R38" s="16">
        <v>0</v>
      </c>
      <c r="S38" s="10">
        <f t="shared" ref="S38:S91" si="20">O38+P38+Q38+R38</f>
        <v>0</v>
      </c>
      <c r="T38" s="16">
        <v>0</v>
      </c>
      <c r="U38" s="16">
        <v>0</v>
      </c>
      <c r="V38" s="16">
        <v>0</v>
      </c>
      <c r="W38" s="16">
        <v>0</v>
      </c>
      <c r="X38" s="10">
        <f t="shared" ref="X38:X91" si="21">T38+U38+V38+W38</f>
        <v>0</v>
      </c>
      <c r="Y38" s="16"/>
      <c r="Z38" s="16"/>
      <c r="AA38" s="16"/>
      <c r="AB38" s="16">
        <v>0</v>
      </c>
      <c r="AC38" s="16">
        <v>0</v>
      </c>
      <c r="AD38" s="16">
        <v>0</v>
      </c>
      <c r="AE38" s="16">
        <v>0</v>
      </c>
    </row>
    <row r="39" spans="1:31" s="17" customFormat="1" hidden="1" x14ac:dyDescent="0.2">
      <c r="A39" s="13" t="s">
        <v>56</v>
      </c>
      <c r="B39" s="14"/>
      <c r="C39" s="13" t="s">
        <v>54</v>
      </c>
      <c r="D39" s="6">
        <v>0</v>
      </c>
      <c r="E39" s="6">
        <v>0</v>
      </c>
      <c r="F39" s="6">
        <v>0</v>
      </c>
      <c r="G39" s="6">
        <v>0</v>
      </c>
      <c r="H39" s="6">
        <f t="shared" si="19"/>
        <v>0</v>
      </c>
      <c r="I39" s="14"/>
      <c r="J39" s="13"/>
      <c r="K39" s="15"/>
      <c r="L39" s="15"/>
      <c r="M39" s="15"/>
      <c r="N39" s="14">
        <v>0</v>
      </c>
      <c r="O39" s="16">
        <v>0</v>
      </c>
      <c r="P39" s="16">
        <v>0</v>
      </c>
      <c r="Q39" s="16">
        <v>0</v>
      </c>
      <c r="R39" s="16">
        <v>0</v>
      </c>
      <c r="S39" s="10">
        <f t="shared" si="20"/>
        <v>0</v>
      </c>
      <c r="T39" s="16">
        <v>0</v>
      </c>
      <c r="U39" s="16">
        <v>0</v>
      </c>
      <c r="V39" s="16">
        <v>0</v>
      </c>
      <c r="W39" s="16">
        <v>0</v>
      </c>
      <c r="X39" s="10">
        <f t="shared" si="21"/>
        <v>0</v>
      </c>
      <c r="Y39" s="16"/>
      <c r="Z39" s="16"/>
      <c r="AA39" s="16"/>
      <c r="AB39" s="16">
        <v>0</v>
      </c>
      <c r="AC39" s="16">
        <v>0</v>
      </c>
      <c r="AD39" s="16">
        <v>0</v>
      </c>
      <c r="AE39" s="16">
        <v>0</v>
      </c>
    </row>
    <row r="40" spans="1:31" s="17" customFormat="1" hidden="1" x14ac:dyDescent="0.2">
      <c r="A40" s="30" t="s">
        <v>57</v>
      </c>
      <c r="B40" s="14"/>
      <c r="C40" s="13" t="s">
        <v>54</v>
      </c>
      <c r="D40" s="6">
        <v>0</v>
      </c>
      <c r="E40" s="6">
        <v>0</v>
      </c>
      <c r="F40" s="6">
        <v>0</v>
      </c>
      <c r="G40" s="6">
        <v>0</v>
      </c>
      <c r="H40" s="6">
        <f t="shared" si="19"/>
        <v>0</v>
      </c>
      <c r="I40" s="14"/>
      <c r="J40" s="13"/>
      <c r="K40" s="15"/>
      <c r="L40" s="15"/>
      <c r="M40" s="15"/>
      <c r="N40" s="14">
        <v>0</v>
      </c>
      <c r="O40" s="16">
        <v>0</v>
      </c>
      <c r="P40" s="16">
        <v>0</v>
      </c>
      <c r="Q40" s="16">
        <v>0</v>
      </c>
      <c r="R40" s="16">
        <v>0</v>
      </c>
      <c r="S40" s="10">
        <f t="shared" si="20"/>
        <v>0</v>
      </c>
      <c r="T40" s="16">
        <v>0</v>
      </c>
      <c r="U40" s="16">
        <v>0</v>
      </c>
      <c r="V40" s="16">
        <v>0</v>
      </c>
      <c r="W40" s="16">
        <v>0</v>
      </c>
      <c r="X40" s="10">
        <f t="shared" si="21"/>
        <v>0</v>
      </c>
      <c r="Y40" s="16"/>
      <c r="Z40" s="16"/>
      <c r="AA40" s="16"/>
      <c r="AB40" s="16">
        <v>0</v>
      </c>
      <c r="AC40" s="16">
        <v>0</v>
      </c>
      <c r="AD40" s="16">
        <v>0</v>
      </c>
      <c r="AE40" s="16">
        <v>0</v>
      </c>
    </row>
    <row r="41" spans="1:31" s="17" customFormat="1" x14ac:dyDescent="0.2">
      <c r="A41" s="29" t="s">
        <v>94</v>
      </c>
      <c r="B41" s="29"/>
      <c r="C41" s="13" t="s">
        <v>54</v>
      </c>
      <c r="D41" s="53">
        <v>0</v>
      </c>
      <c r="E41" s="53">
        <v>2</v>
      </c>
      <c r="F41" s="53">
        <v>2</v>
      </c>
      <c r="G41" s="53">
        <v>0</v>
      </c>
      <c r="H41" s="6">
        <f t="shared" si="19"/>
        <v>4</v>
      </c>
      <c r="I41" s="14"/>
      <c r="J41" s="13"/>
      <c r="K41" s="15"/>
      <c r="L41" s="15"/>
      <c r="M41" s="15"/>
      <c r="N41" s="16">
        <v>0</v>
      </c>
      <c r="O41" s="16">
        <v>0</v>
      </c>
      <c r="P41" s="16">
        <v>723680</v>
      </c>
      <c r="Q41" s="16">
        <v>911000</v>
      </c>
      <c r="R41" s="16">
        <v>0</v>
      </c>
      <c r="S41" s="10">
        <f t="shared" si="20"/>
        <v>1634680</v>
      </c>
      <c r="T41" s="16">
        <v>0</v>
      </c>
      <c r="U41" s="16">
        <v>0</v>
      </c>
      <c r="V41" s="16">
        <v>0</v>
      </c>
      <c r="W41" s="16">
        <v>0</v>
      </c>
      <c r="X41" s="10">
        <f t="shared" si="21"/>
        <v>0</v>
      </c>
      <c r="Y41" s="16"/>
      <c r="Z41" s="16"/>
      <c r="AA41" s="16"/>
      <c r="AB41" s="18">
        <v>0</v>
      </c>
      <c r="AC41" s="18">
        <v>90.46</v>
      </c>
      <c r="AD41" s="18">
        <v>91.1</v>
      </c>
      <c r="AE41" s="18">
        <v>0</v>
      </c>
    </row>
    <row r="42" spans="1:31" s="17" customFormat="1" x14ac:dyDescent="0.2">
      <c r="A42" s="29" t="s">
        <v>95</v>
      </c>
      <c r="B42" s="29"/>
      <c r="C42" s="13" t="s">
        <v>54</v>
      </c>
      <c r="D42" s="53">
        <v>0</v>
      </c>
      <c r="E42" s="53">
        <v>2</v>
      </c>
      <c r="F42" s="53">
        <v>3</v>
      </c>
      <c r="G42" s="53">
        <v>0</v>
      </c>
      <c r="H42" s="6">
        <f t="shared" ref="H42:H91" si="22">SUM(D42:G42)</f>
        <v>5</v>
      </c>
      <c r="I42" s="14"/>
      <c r="J42" s="13"/>
      <c r="K42" s="15"/>
      <c r="L42" s="15"/>
      <c r="M42" s="15"/>
      <c r="N42" s="16">
        <v>0</v>
      </c>
      <c r="O42" s="16">
        <v>0</v>
      </c>
      <c r="P42" s="16">
        <v>727680</v>
      </c>
      <c r="Q42" s="16">
        <v>1364600</v>
      </c>
      <c r="R42" s="16">
        <v>0</v>
      </c>
      <c r="S42" s="10">
        <f t="shared" ref="S42:S55" si="23">O42+P42+Q42+R42</f>
        <v>2092280</v>
      </c>
      <c r="T42" s="16">
        <v>0</v>
      </c>
      <c r="U42" s="16">
        <v>0</v>
      </c>
      <c r="V42" s="16">
        <v>0</v>
      </c>
      <c r="W42" s="16">
        <v>0</v>
      </c>
      <c r="X42" s="10">
        <f t="shared" ref="X42:X55" si="24">T42+U42+V42+W42</f>
        <v>0</v>
      </c>
      <c r="Y42" s="16"/>
      <c r="Z42" s="16"/>
      <c r="AA42" s="16"/>
      <c r="AB42" s="18">
        <v>0</v>
      </c>
      <c r="AC42" s="18">
        <v>90.96</v>
      </c>
      <c r="AD42" s="18">
        <v>136.46</v>
      </c>
      <c r="AE42" s="18">
        <v>0</v>
      </c>
    </row>
    <row r="43" spans="1:31" s="17" customFormat="1" x14ac:dyDescent="0.2">
      <c r="A43" s="29" t="s">
        <v>96</v>
      </c>
      <c r="B43" s="29"/>
      <c r="C43" s="13" t="s">
        <v>54</v>
      </c>
      <c r="D43" s="53">
        <v>0</v>
      </c>
      <c r="E43" s="53">
        <v>3</v>
      </c>
      <c r="F43" s="53">
        <v>1</v>
      </c>
      <c r="G43" s="53">
        <v>0</v>
      </c>
      <c r="H43" s="6">
        <f t="shared" si="19"/>
        <v>4</v>
      </c>
      <c r="I43" s="14"/>
      <c r="J43" s="13"/>
      <c r="K43" s="15"/>
      <c r="L43" s="15"/>
      <c r="M43" s="15"/>
      <c r="N43" s="16">
        <v>0</v>
      </c>
      <c r="O43" s="16">
        <v>0</v>
      </c>
      <c r="P43" s="16">
        <v>1083200</v>
      </c>
      <c r="Q43" s="16">
        <v>477600</v>
      </c>
      <c r="R43" s="16">
        <v>0</v>
      </c>
      <c r="S43" s="10">
        <f t="shared" si="23"/>
        <v>1560800</v>
      </c>
      <c r="T43" s="16">
        <v>0</v>
      </c>
      <c r="U43" s="16">
        <v>0</v>
      </c>
      <c r="V43" s="16">
        <v>0</v>
      </c>
      <c r="W43" s="16">
        <v>0</v>
      </c>
      <c r="X43" s="10">
        <f t="shared" si="24"/>
        <v>0</v>
      </c>
      <c r="Y43" s="16"/>
      <c r="Z43" s="16"/>
      <c r="AA43" s="16"/>
      <c r="AB43" s="18">
        <v>0</v>
      </c>
      <c r="AC43" s="18">
        <v>135.4</v>
      </c>
      <c r="AD43" s="18">
        <v>47.76</v>
      </c>
      <c r="AE43" s="18">
        <v>0</v>
      </c>
    </row>
    <row r="44" spans="1:31" s="17" customFormat="1" x14ac:dyDescent="0.2">
      <c r="A44" s="29" t="s">
        <v>97</v>
      </c>
      <c r="B44" s="29"/>
      <c r="C44" s="13" t="s">
        <v>54</v>
      </c>
      <c r="D44" s="53">
        <v>0</v>
      </c>
      <c r="E44" s="53">
        <v>4</v>
      </c>
      <c r="F44" s="53">
        <v>4</v>
      </c>
      <c r="G44" s="53">
        <v>0</v>
      </c>
      <c r="H44" s="6">
        <f t="shared" si="22"/>
        <v>8</v>
      </c>
      <c r="I44" s="14"/>
      <c r="J44" s="13"/>
      <c r="K44" s="15"/>
      <c r="L44" s="15"/>
      <c r="M44" s="15"/>
      <c r="N44" s="16">
        <v>0</v>
      </c>
      <c r="O44" s="16">
        <v>0</v>
      </c>
      <c r="P44" s="16">
        <v>1143680</v>
      </c>
      <c r="Q44" s="16">
        <v>1440800</v>
      </c>
      <c r="R44" s="16">
        <v>0</v>
      </c>
      <c r="S44" s="10">
        <f t="shared" si="23"/>
        <v>2584480</v>
      </c>
      <c r="T44" s="16">
        <v>0</v>
      </c>
      <c r="U44" s="16">
        <v>0</v>
      </c>
      <c r="V44" s="16">
        <v>0</v>
      </c>
      <c r="W44" s="16">
        <v>0</v>
      </c>
      <c r="X44" s="10">
        <f t="shared" si="24"/>
        <v>0</v>
      </c>
      <c r="Y44" s="16"/>
      <c r="Z44" s="16"/>
      <c r="AA44" s="16"/>
      <c r="AB44" s="18">
        <v>0</v>
      </c>
      <c r="AC44" s="18">
        <v>142.96</v>
      </c>
      <c r="AD44" s="18">
        <v>144.08000000000001</v>
      </c>
      <c r="AE44" s="18">
        <v>0</v>
      </c>
    </row>
    <row r="45" spans="1:31" s="17" customFormat="1" x14ac:dyDescent="0.2">
      <c r="A45" s="29" t="s">
        <v>98</v>
      </c>
      <c r="B45" s="29"/>
      <c r="C45" s="13" t="s">
        <v>54</v>
      </c>
      <c r="D45" s="53">
        <v>0</v>
      </c>
      <c r="E45" s="53">
        <v>4</v>
      </c>
      <c r="F45" s="53">
        <v>1</v>
      </c>
      <c r="G45" s="53">
        <v>0</v>
      </c>
      <c r="H45" s="6">
        <f t="shared" si="19"/>
        <v>5</v>
      </c>
      <c r="I45" s="14"/>
      <c r="J45" s="13"/>
      <c r="K45" s="15"/>
      <c r="L45" s="15"/>
      <c r="M45" s="15"/>
      <c r="N45" s="16">
        <v>0</v>
      </c>
      <c r="O45" s="16">
        <v>0</v>
      </c>
      <c r="P45" s="16">
        <v>1456960</v>
      </c>
      <c r="Q45" s="16">
        <v>460600</v>
      </c>
      <c r="R45" s="16">
        <v>0</v>
      </c>
      <c r="S45" s="10">
        <f t="shared" si="23"/>
        <v>1917560</v>
      </c>
      <c r="T45" s="16">
        <v>0</v>
      </c>
      <c r="U45" s="16">
        <v>0</v>
      </c>
      <c r="V45" s="16">
        <v>0</v>
      </c>
      <c r="W45" s="16">
        <v>0</v>
      </c>
      <c r="X45" s="10">
        <f t="shared" si="24"/>
        <v>0</v>
      </c>
      <c r="Y45" s="16"/>
      <c r="Z45" s="16"/>
      <c r="AA45" s="16"/>
      <c r="AB45" s="18">
        <v>0</v>
      </c>
      <c r="AC45" s="18">
        <v>182.12</v>
      </c>
      <c r="AD45" s="18">
        <v>46.06</v>
      </c>
      <c r="AE45" s="18">
        <v>0</v>
      </c>
    </row>
    <row r="46" spans="1:31" s="17" customFormat="1" x14ac:dyDescent="0.2">
      <c r="A46" s="29" t="s">
        <v>99</v>
      </c>
      <c r="B46" s="29"/>
      <c r="C46" s="13" t="s">
        <v>54</v>
      </c>
      <c r="D46" s="53">
        <v>0</v>
      </c>
      <c r="E46" s="53">
        <v>2</v>
      </c>
      <c r="F46" s="53">
        <v>3</v>
      </c>
      <c r="G46" s="53">
        <v>0</v>
      </c>
      <c r="H46" s="6">
        <f t="shared" si="22"/>
        <v>5</v>
      </c>
      <c r="I46" s="14"/>
      <c r="J46" s="13"/>
      <c r="K46" s="15"/>
      <c r="L46" s="15"/>
      <c r="M46" s="15"/>
      <c r="N46" s="16">
        <v>0</v>
      </c>
      <c r="O46" s="16">
        <v>0</v>
      </c>
      <c r="P46" s="16">
        <v>715520</v>
      </c>
      <c r="Q46" s="16">
        <v>1336000</v>
      </c>
      <c r="R46" s="16">
        <v>0</v>
      </c>
      <c r="S46" s="10">
        <f t="shared" si="23"/>
        <v>2051520</v>
      </c>
      <c r="T46" s="16">
        <v>0</v>
      </c>
      <c r="U46" s="16">
        <v>0</v>
      </c>
      <c r="V46" s="16">
        <v>0</v>
      </c>
      <c r="W46" s="16">
        <v>0</v>
      </c>
      <c r="X46" s="10">
        <f t="shared" si="24"/>
        <v>0</v>
      </c>
      <c r="Y46" s="16"/>
      <c r="Z46" s="16"/>
      <c r="AA46" s="16"/>
      <c r="AB46" s="18">
        <v>0</v>
      </c>
      <c r="AC46" s="18">
        <v>89.44</v>
      </c>
      <c r="AD46" s="18">
        <v>133.6</v>
      </c>
      <c r="AE46" s="18">
        <v>0</v>
      </c>
    </row>
    <row r="47" spans="1:31" s="17" customFormat="1" x14ac:dyDescent="0.2">
      <c r="A47" s="14" t="s">
        <v>100</v>
      </c>
      <c r="B47" s="14"/>
      <c r="C47" s="13" t="s">
        <v>54</v>
      </c>
      <c r="D47" s="53">
        <v>0</v>
      </c>
      <c r="E47" s="53">
        <v>2</v>
      </c>
      <c r="F47" s="53">
        <v>1</v>
      </c>
      <c r="G47" s="53">
        <v>0</v>
      </c>
      <c r="H47" s="6">
        <f t="shared" si="19"/>
        <v>3</v>
      </c>
      <c r="I47" s="14"/>
      <c r="J47" s="13"/>
      <c r="K47" s="15"/>
      <c r="L47" s="15"/>
      <c r="M47" s="15"/>
      <c r="N47" s="16">
        <v>0</v>
      </c>
      <c r="O47" s="16">
        <v>0</v>
      </c>
      <c r="P47" s="16">
        <v>717920</v>
      </c>
      <c r="Q47" s="16">
        <v>440000</v>
      </c>
      <c r="R47" s="16">
        <v>0</v>
      </c>
      <c r="S47" s="10">
        <f t="shared" si="23"/>
        <v>1157920</v>
      </c>
      <c r="T47" s="16">
        <v>0</v>
      </c>
      <c r="U47" s="16">
        <v>0</v>
      </c>
      <c r="V47" s="16">
        <v>0</v>
      </c>
      <c r="W47" s="16">
        <v>0</v>
      </c>
      <c r="X47" s="10">
        <f t="shared" si="24"/>
        <v>0</v>
      </c>
      <c r="Y47" s="16"/>
      <c r="Z47" s="16"/>
      <c r="AA47" s="16"/>
      <c r="AB47" s="18">
        <v>0</v>
      </c>
      <c r="AC47" s="18">
        <v>89.74</v>
      </c>
      <c r="AD47" s="18">
        <v>44</v>
      </c>
      <c r="AE47" s="18">
        <v>0</v>
      </c>
    </row>
    <row r="48" spans="1:31" s="17" customFormat="1" x14ac:dyDescent="0.2">
      <c r="A48" s="14" t="s">
        <v>101</v>
      </c>
      <c r="B48" s="14"/>
      <c r="C48" s="13" t="s">
        <v>54</v>
      </c>
      <c r="D48" s="53">
        <v>0</v>
      </c>
      <c r="E48" s="53">
        <v>4</v>
      </c>
      <c r="F48" s="53">
        <v>2</v>
      </c>
      <c r="G48" s="53">
        <v>0</v>
      </c>
      <c r="H48" s="6">
        <f t="shared" si="22"/>
        <v>6</v>
      </c>
      <c r="I48" s="14"/>
      <c r="J48" s="13"/>
      <c r="K48" s="15"/>
      <c r="L48" s="15"/>
      <c r="M48" s="15"/>
      <c r="N48" s="16">
        <v>0</v>
      </c>
      <c r="O48" s="16">
        <v>0</v>
      </c>
      <c r="P48" s="16">
        <v>1454400</v>
      </c>
      <c r="Q48" s="16">
        <v>935400</v>
      </c>
      <c r="R48" s="16">
        <v>0</v>
      </c>
      <c r="S48" s="10">
        <f t="shared" si="23"/>
        <v>2389800</v>
      </c>
      <c r="T48" s="16">
        <v>0</v>
      </c>
      <c r="U48" s="16">
        <v>0</v>
      </c>
      <c r="V48" s="16">
        <v>0</v>
      </c>
      <c r="W48" s="16">
        <v>0</v>
      </c>
      <c r="X48" s="10">
        <f t="shared" si="24"/>
        <v>0</v>
      </c>
      <c r="Y48" s="16"/>
      <c r="Z48" s="16"/>
      <c r="AA48" s="16"/>
      <c r="AB48" s="18">
        <v>0</v>
      </c>
      <c r="AC48" s="18">
        <v>181.8</v>
      </c>
      <c r="AD48" s="18">
        <v>93.54</v>
      </c>
      <c r="AE48" s="18">
        <v>0</v>
      </c>
    </row>
    <row r="49" spans="1:31" s="17" customFormat="1" x14ac:dyDescent="0.2">
      <c r="A49" s="14" t="s">
        <v>102</v>
      </c>
      <c r="B49" s="14"/>
      <c r="C49" s="13" t="s">
        <v>54</v>
      </c>
      <c r="D49" s="53">
        <v>0</v>
      </c>
      <c r="E49" s="53">
        <v>4</v>
      </c>
      <c r="F49" s="53">
        <v>1</v>
      </c>
      <c r="G49" s="53">
        <v>0</v>
      </c>
      <c r="H49" s="27">
        <f t="shared" si="22"/>
        <v>5</v>
      </c>
      <c r="I49" s="14"/>
      <c r="J49" s="13"/>
      <c r="K49" s="15"/>
      <c r="L49" s="15"/>
      <c r="M49" s="15"/>
      <c r="N49" s="16">
        <v>0</v>
      </c>
      <c r="O49" s="16">
        <v>0</v>
      </c>
      <c r="P49" s="16">
        <v>1439840</v>
      </c>
      <c r="Q49" s="16">
        <v>450200</v>
      </c>
      <c r="R49" s="16">
        <v>0</v>
      </c>
      <c r="S49" s="10">
        <f t="shared" si="23"/>
        <v>1890040</v>
      </c>
      <c r="T49" s="16">
        <v>0</v>
      </c>
      <c r="U49" s="16">
        <v>0</v>
      </c>
      <c r="V49" s="16">
        <v>0</v>
      </c>
      <c r="W49" s="16">
        <v>0</v>
      </c>
      <c r="X49" s="10">
        <f t="shared" si="24"/>
        <v>0</v>
      </c>
      <c r="Y49" s="16"/>
      <c r="Z49" s="16"/>
      <c r="AA49" s="16"/>
      <c r="AB49" s="18">
        <v>0</v>
      </c>
      <c r="AC49" s="18">
        <v>179.98</v>
      </c>
      <c r="AD49" s="18">
        <v>45.02</v>
      </c>
      <c r="AE49" s="18">
        <v>0</v>
      </c>
    </row>
    <row r="50" spans="1:31" s="17" customFormat="1" x14ac:dyDescent="0.2">
      <c r="A50" s="14" t="s">
        <v>76</v>
      </c>
      <c r="B50" s="14"/>
      <c r="C50" s="13" t="s">
        <v>54</v>
      </c>
      <c r="D50" s="53">
        <v>4</v>
      </c>
      <c r="E50" s="53">
        <v>0</v>
      </c>
      <c r="F50" s="53">
        <v>0</v>
      </c>
      <c r="G50" s="53">
        <v>0</v>
      </c>
      <c r="H50" s="27">
        <f t="shared" si="22"/>
        <v>4</v>
      </c>
      <c r="I50" s="14"/>
      <c r="J50" s="13"/>
      <c r="K50" s="15"/>
      <c r="L50" s="15"/>
      <c r="M50" s="15"/>
      <c r="N50" s="16">
        <v>0</v>
      </c>
      <c r="O50" s="16">
        <v>4168880</v>
      </c>
      <c r="P50" s="16">
        <v>0</v>
      </c>
      <c r="Q50" s="16">
        <v>0</v>
      </c>
      <c r="R50" s="16">
        <v>0</v>
      </c>
      <c r="S50" s="10">
        <f t="shared" si="23"/>
        <v>4168880</v>
      </c>
      <c r="T50" s="16">
        <v>0</v>
      </c>
      <c r="U50" s="16">
        <v>0</v>
      </c>
      <c r="V50" s="16">
        <v>0</v>
      </c>
      <c r="W50" s="16">
        <v>0</v>
      </c>
      <c r="X50" s="10">
        <f t="shared" si="24"/>
        <v>0</v>
      </c>
      <c r="Y50" s="16"/>
      <c r="Z50" s="16"/>
      <c r="AA50" s="16"/>
      <c r="AB50" s="18">
        <v>134.47999999999999</v>
      </c>
      <c r="AC50" s="18">
        <v>0</v>
      </c>
      <c r="AD50" s="18">
        <v>0</v>
      </c>
      <c r="AE50" s="18">
        <v>0</v>
      </c>
    </row>
    <row r="51" spans="1:31" s="17" customFormat="1" x14ac:dyDescent="0.2">
      <c r="A51" s="14" t="s">
        <v>103</v>
      </c>
      <c r="B51" s="14"/>
      <c r="C51" s="13" t="s">
        <v>54</v>
      </c>
      <c r="D51" s="53">
        <v>0</v>
      </c>
      <c r="E51" s="53">
        <v>3</v>
      </c>
      <c r="F51" s="53">
        <v>3</v>
      </c>
      <c r="G51" s="53">
        <v>0</v>
      </c>
      <c r="H51" s="27">
        <f t="shared" si="22"/>
        <v>6</v>
      </c>
      <c r="I51" s="14"/>
      <c r="J51" s="13"/>
      <c r="K51" s="15"/>
      <c r="L51" s="15"/>
      <c r="M51" s="15"/>
      <c r="N51" s="16">
        <v>0</v>
      </c>
      <c r="O51" s="16">
        <v>0</v>
      </c>
      <c r="P51" s="16">
        <v>823200</v>
      </c>
      <c r="Q51" s="16">
        <v>1116600</v>
      </c>
      <c r="R51" s="16">
        <v>0</v>
      </c>
      <c r="S51" s="10">
        <f t="shared" si="23"/>
        <v>1939800</v>
      </c>
      <c r="T51" s="16">
        <v>0</v>
      </c>
      <c r="U51" s="16">
        <v>0</v>
      </c>
      <c r="V51" s="16">
        <v>0</v>
      </c>
      <c r="W51" s="16">
        <v>0</v>
      </c>
      <c r="X51" s="10">
        <f t="shared" si="24"/>
        <v>0</v>
      </c>
      <c r="Y51" s="16"/>
      <c r="Z51" s="16"/>
      <c r="AA51" s="16"/>
      <c r="AB51" s="18">
        <v>0</v>
      </c>
      <c r="AC51" s="18">
        <v>102.9</v>
      </c>
      <c r="AD51" s="18">
        <v>111.66</v>
      </c>
      <c r="AE51" s="18">
        <v>0</v>
      </c>
    </row>
    <row r="52" spans="1:31" s="17" customFormat="1" x14ac:dyDescent="0.2">
      <c r="A52" s="14" t="s">
        <v>89</v>
      </c>
      <c r="B52" s="14"/>
      <c r="C52" s="13" t="s">
        <v>54</v>
      </c>
      <c r="D52" s="53">
        <v>1</v>
      </c>
      <c r="E52" s="53">
        <v>0</v>
      </c>
      <c r="F52" s="53">
        <v>0</v>
      </c>
      <c r="G52" s="53">
        <v>0</v>
      </c>
      <c r="H52" s="27">
        <f t="shared" si="22"/>
        <v>1</v>
      </c>
      <c r="I52" s="14"/>
      <c r="J52" s="13"/>
      <c r="K52" s="15"/>
      <c r="L52" s="15"/>
      <c r="M52" s="15"/>
      <c r="N52" s="16">
        <v>0</v>
      </c>
      <c r="O52" s="16">
        <v>1000060</v>
      </c>
      <c r="P52" s="16">
        <v>0</v>
      </c>
      <c r="Q52" s="16">
        <v>0</v>
      </c>
      <c r="R52" s="16">
        <v>0</v>
      </c>
      <c r="S52" s="10">
        <f t="shared" si="23"/>
        <v>1000060</v>
      </c>
      <c r="T52" s="16">
        <v>0</v>
      </c>
      <c r="U52" s="16">
        <v>0</v>
      </c>
      <c r="V52" s="16">
        <v>0</v>
      </c>
      <c r="W52" s="16">
        <v>0</v>
      </c>
      <c r="X52" s="10">
        <f t="shared" si="24"/>
        <v>0</v>
      </c>
      <c r="Y52" s="16"/>
      <c r="Z52" s="16"/>
      <c r="AA52" s="16"/>
      <c r="AB52" s="18">
        <v>32.26</v>
      </c>
      <c r="AC52" s="18">
        <v>0</v>
      </c>
      <c r="AD52" s="18">
        <v>0</v>
      </c>
      <c r="AE52" s="18">
        <v>0</v>
      </c>
    </row>
    <row r="53" spans="1:31" s="17" customFormat="1" x14ac:dyDescent="0.2">
      <c r="A53" s="14" t="s">
        <v>82</v>
      </c>
      <c r="B53" s="14"/>
      <c r="C53" s="13" t="s">
        <v>54</v>
      </c>
      <c r="D53" s="53">
        <v>5</v>
      </c>
      <c r="E53" s="53">
        <v>0</v>
      </c>
      <c r="F53" s="53">
        <v>0</v>
      </c>
      <c r="G53" s="53">
        <v>0</v>
      </c>
      <c r="H53" s="27">
        <f t="shared" si="22"/>
        <v>5</v>
      </c>
      <c r="I53" s="14"/>
      <c r="J53" s="13"/>
      <c r="K53" s="15"/>
      <c r="L53" s="15"/>
      <c r="M53" s="15"/>
      <c r="N53" s="16">
        <v>0</v>
      </c>
      <c r="O53" s="16">
        <v>5720740</v>
      </c>
      <c r="P53" s="16">
        <v>0</v>
      </c>
      <c r="Q53" s="16">
        <v>0</v>
      </c>
      <c r="R53" s="16">
        <v>0</v>
      </c>
      <c r="S53" s="10">
        <f t="shared" si="23"/>
        <v>5720740</v>
      </c>
      <c r="T53" s="16">
        <v>0</v>
      </c>
      <c r="U53" s="16">
        <v>0</v>
      </c>
      <c r="V53" s="16">
        <v>0</v>
      </c>
      <c r="W53" s="16">
        <v>0</v>
      </c>
      <c r="X53" s="10">
        <f t="shared" si="24"/>
        <v>0</v>
      </c>
      <c r="Y53" s="16"/>
      <c r="Z53" s="16"/>
      <c r="AA53" s="16"/>
      <c r="AB53" s="18">
        <v>184.54</v>
      </c>
      <c r="AC53" s="18">
        <v>0</v>
      </c>
      <c r="AD53" s="18">
        <v>0</v>
      </c>
      <c r="AE53" s="18">
        <v>0</v>
      </c>
    </row>
    <row r="54" spans="1:31" s="17" customFormat="1" x14ac:dyDescent="0.2">
      <c r="A54" s="14" t="s">
        <v>83</v>
      </c>
      <c r="B54" s="14"/>
      <c r="C54" s="13" t="s">
        <v>54</v>
      </c>
      <c r="D54" s="53">
        <v>5</v>
      </c>
      <c r="E54" s="53">
        <v>0</v>
      </c>
      <c r="F54" s="53">
        <v>0</v>
      </c>
      <c r="G54" s="53">
        <v>0</v>
      </c>
      <c r="H54" s="27">
        <f t="shared" si="22"/>
        <v>5</v>
      </c>
      <c r="I54" s="14"/>
      <c r="J54" s="13"/>
      <c r="K54" s="15"/>
      <c r="L54" s="15"/>
      <c r="M54" s="15"/>
      <c r="N54" s="16">
        <v>0</v>
      </c>
      <c r="O54" s="16">
        <v>5772820</v>
      </c>
      <c r="P54" s="16">
        <v>0</v>
      </c>
      <c r="Q54" s="16">
        <v>0</v>
      </c>
      <c r="R54" s="16">
        <v>0</v>
      </c>
      <c r="S54" s="10">
        <f t="shared" si="23"/>
        <v>5772820</v>
      </c>
      <c r="T54" s="16">
        <v>0</v>
      </c>
      <c r="U54" s="16">
        <v>0</v>
      </c>
      <c r="V54" s="16">
        <v>0</v>
      </c>
      <c r="W54" s="16">
        <v>0</v>
      </c>
      <c r="X54" s="10">
        <f t="shared" si="24"/>
        <v>0</v>
      </c>
      <c r="Y54" s="16"/>
      <c r="Z54" s="16"/>
      <c r="AA54" s="16"/>
      <c r="AB54" s="18">
        <v>186.22</v>
      </c>
      <c r="AC54" s="18">
        <v>0</v>
      </c>
      <c r="AD54" s="18">
        <v>0</v>
      </c>
      <c r="AE54" s="18">
        <v>0</v>
      </c>
    </row>
    <row r="55" spans="1:31" s="17" customFormat="1" ht="11.4" customHeight="1" x14ac:dyDescent="0.2">
      <c r="A55" s="14" t="s">
        <v>79</v>
      </c>
      <c r="B55" s="14"/>
      <c r="C55" s="13" t="s">
        <v>54</v>
      </c>
      <c r="D55" s="53">
        <v>6</v>
      </c>
      <c r="E55" s="53">
        <v>0</v>
      </c>
      <c r="F55" s="53">
        <v>0</v>
      </c>
      <c r="G55" s="53">
        <v>0</v>
      </c>
      <c r="H55" s="27">
        <f t="shared" si="22"/>
        <v>6</v>
      </c>
      <c r="I55" s="14"/>
      <c r="J55" s="13"/>
      <c r="K55" s="15"/>
      <c r="L55" s="15"/>
      <c r="M55" s="15"/>
      <c r="N55" s="16">
        <v>0</v>
      </c>
      <c r="O55" s="16">
        <v>6395300</v>
      </c>
      <c r="P55" s="16">
        <v>0</v>
      </c>
      <c r="Q55" s="16">
        <v>0</v>
      </c>
      <c r="R55" s="16">
        <v>0</v>
      </c>
      <c r="S55" s="10">
        <f t="shared" si="23"/>
        <v>6395300</v>
      </c>
      <c r="T55" s="16">
        <v>0</v>
      </c>
      <c r="U55" s="16">
        <v>0</v>
      </c>
      <c r="V55" s="16">
        <v>0</v>
      </c>
      <c r="W55" s="16">
        <v>0</v>
      </c>
      <c r="X55" s="10">
        <f t="shared" si="24"/>
        <v>0</v>
      </c>
      <c r="Y55" s="16"/>
      <c r="Z55" s="16"/>
      <c r="AA55" s="16"/>
      <c r="AB55" s="18">
        <v>206.3</v>
      </c>
      <c r="AC55" s="18">
        <v>0</v>
      </c>
      <c r="AD55" s="18">
        <v>0</v>
      </c>
      <c r="AE55" s="18">
        <v>0</v>
      </c>
    </row>
    <row r="56" spans="1:31" s="17" customFormat="1" x14ac:dyDescent="0.2">
      <c r="A56" s="14" t="s">
        <v>104</v>
      </c>
      <c r="B56" s="14"/>
      <c r="C56" s="13" t="s">
        <v>54</v>
      </c>
      <c r="D56" s="53">
        <v>1</v>
      </c>
      <c r="E56" s="53">
        <v>0</v>
      </c>
      <c r="F56" s="53">
        <v>0</v>
      </c>
      <c r="G56" s="53">
        <v>0</v>
      </c>
      <c r="H56" s="27">
        <f t="shared" si="22"/>
        <v>1</v>
      </c>
      <c r="I56" s="14"/>
      <c r="J56" s="13"/>
      <c r="K56" s="15"/>
      <c r="L56" s="15"/>
      <c r="M56" s="15"/>
      <c r="N56" s="16">
        <v>0</v>
      </c>
      <c r="O56" s="16">
        <v>1040980</v>
      </c>
      <c r="P56" s="16">
        <v>0</v>
      </c>
      <c r="Q56" s="16">
        <v>0</v>
      </c>
      <c r="R56" s="16">
        <v>0</v>
      </c>
      <c r="S56" s="10">
        <f t="shared" si="20"/>
        <v>1040980</v>
      </c>
      <c r="T56" s="16">
        <v>0</v>
      </c>
      <c r="U56" s="16">
        <v>0</v>
      </c>
      <c r="V56" s="16">
        <v>0</v>
      </c>
      <c r="W56" s="16">
        <v>0</v>
      </c>
      <c r="X56" s="10">
        <f t="shared" si="21"/>
        <v>0</v>
      </c>
      <c r="Y56" s="16"/>
      <c r="Z56" s="16"/>
      <c r="AA56" s="16"/>
      <c r="AB56" s="18">
        <v>33.58</v>
      </c>
      <c r="AC56" s="18">
        <v>0</v>
      </c>
      <c r="AD56" s="18">
        <v>0</v>
      </c>
      <c r="AE56" s="18">
        <v>0</v>
      </c>
    </row>
    <row r="57" spans="1:31" s="17" customFormat="1" x14ac:dyDescent="0.2">
      <c r="A57" s="14" t="s">
        <v>80</v>
      </c>
      <c r="B57" s="14"/>
      <c r="C57" s="13" t="s">
        <v>54</v>
      </c>
      <c r="D57" s="53">
        <v>6</v>
      </c>
      <c r="E57" s="53">
        <v>0</v>
      </c>
      <c r="F57" s="53">
        <v>0</v>
      </c>
      <c r="G57" s="53">
        <v>0</v>
      </c>
      <c r="H57" s="27">
        <f t="shared" si="22"/>
        <v>6</v>
      </c>
      <c r="I57" s="14"/>
      <c r="J57" s="13"/>
      <c r="K57" s="15"/>
      <c r="L57" s="15"/>
      <c r="M57" s="15"/>
      <c r="N57" s="16">
        <v>0</v>
      </c>
      <c r="O57" s="16">
        <v>6493260</v>
      </c>
      <c r="P57" s="16">
        <v>0</v>
      </c>
      <c r="Q57" s="16">
        <v>0</v>
      </c>
      <c r="R57" s="16">
        <v>0</v>
      </c>
      <c r="S57" s="10">
        <f t="shared" si="20"/>
        <v>6493260</v>
      </c>
      <c r="T57" s="16">
        <v>0</v>
      </c>
      <c r="U57" s="16">
        <v>0</v>
      </c>
      <c r="V57" s="16">
        <v>0</v>
      </c>
      <c r="W57" s="16">
        <v>0</v>
      </c>
      <c r="X57" s="10">
        <f t="shared" si="21"/>
        <v>0</v>
      </c>
      <c r="Y57" s="16"/>
      <c r="Z57" s="16"/>
      <c r="AA57" s="16"/>
      <c r="AB57" s="18">
        <v>209.46</v>
      </c>
      <c r="AC57" s="18">
        <v>0</v>
      </c>
      <c r="AD57" s="18">
        <v>0</v>
      </c>
      <c r="AE57" s="18">
        <v>0</v>
      </c>
    </row>
    <row r="58" spans="1:31" s="17" customFormat="1" ht="11.4" customHeight="1" x14ac:dyDescent="0.2">
      <c r="A58" s="14" t="s">
        <v>90</v>
      </c>
      <c r="B58" s="14"/>
      <c r="C58" s="13" t="s">
        <v>54</v>
      </c>
      <c r="D58" s="53">
        <v>2</v>
      </c>
      <c r="E58" s="53">
        <v>0</v>
      </c>
      <c r="F58" s="53">
        <v>0</v>
      </c>
      <c r="G58" s="53">
        <v>0</v>
      </c>
      <c r="H58" s="27">
        <f t="shared" si="22"/>
        <v>2</v>
      </c>
      <c r="I58" s="14"/>
      <c r="J58" s="13"/>
      <c r="K58" s="15"/>
      <c r="L58" s="15"/>
      <c r="M58" s="15"/>
      <c r="N58" s="16">
        <v>0</v>
      </c>
      <c r="O58" s="16">
        <v>2066460</v>
      </c>
      <c r="P58" s="16">
        <v>0</v>
      </c>
      <c r="Q58" s="16">
        <v>0</v>
      </c>
      <c r="R58" s="16">
        <v>0</v>
      </c>
      <c r="S58" s="10">
        <f t="shared" si="20"/>
        <v>2066460</v>
      </c>
      <c r="T58" s="16">
        <v>0</v>
      </c>
      <c r="U58" s="16">
        <v>0</v>
      </c>
      <c r="V58" s="16">
        <v>0</v>
      </c>
      <c r="W58" s="16">
        <v>0</v>
      </c>
      <c r="X58" s="10">
        <f t="shared" si="21"/>
        <v>0</v>
      </c>
      <c r="Y58" s="16"/>
      <c r="Z58" s="16"/>
      <c r="AA58" s="16"/>
      <c r="AB58" s="18">
        <v>66.66</v>
      </c>
      <c r="AC58" s="18">
        <v>0</v>
      </c>
      <c r="AD58" s="18">
        <v>0</v>
      </c>
      <c r="AE58" s="18">
        <v>0</v>
      </c>
    </row>
    <row r="59" spans="1:31" s="39" customFormat="1" ht="11.4" customHeight="1" x14ac:dyDescent="0.2">
      <c r="A59" s="33" t="s">
        <v>105</v>
      </c>
      <c r="B59" s="33"/>
      <c r="C59" s="34" t="s">
        <v>54</v>
      </c>
      <c r="D59" s="53">
        <v>0</v>
      </c>
      <c r="E59" s="53">
        <v>6</v>
      </c>
      <c r="F59" s="53">
        <v>2</v>
      </c>
      <c r="G59" s="53">
        <v>0</v>
      </c>
      <c r="H59" s="35">
        <f t="shared" si="22"/>
        <v>8</v>
      </c>
      <c r="I59" s="33"/>
      <c r="J59" s="34"/>
      <c r="K59" s="36"/>
      <c r="L59" s="36"/>
      <c r="M59" s="36"/>
      <c r="N59" s="37">
        <v>0</v>
      </c>
      <c r="O59" s="16">
        <v>0</v>
      </c>
      <c r="P59" s="16">
        <v>2241280</v>
      </c>
      <c r="Q59" s="16">
        <v>916000</v>
      </c>
      <c r="R59" s="16">
        <v>0</v>
      </c>
      <c r="S59" s="38">
        <f t="shared" si="20"/>
        <v>3157280</v>
      </c>
      <c r="T59" s="37">
        <v>0</v>
      </c>
      <c r="U59" s="37">
        <v>0</v>
      </c>
      <c r="V59" s="37">
        <v>0</v>
      </c>
      <c r="W59" s="37">
        <v>0</v>
      </c>
      <c r="X59" s="38">
        <f t="shared" si="21"/>
        <v>0</v>
      </c>
      <c r="Y59" s="37"/>
      <c r="Z59" s="37"/>
      <c r="AA59" s="37"/>
      <c r="AB59" s="18">
        <v>0</v>
      </c>
      <c r="AC59" s="18">
        <v>280.16000000000003</v>
      </c>
      <c r="AD59" s="18">
        <v>91.6</v>
      </c>
      <c r="AE59" s="18">
        <v>0</v>
      </c>
    </row>
    <row r="60" spans="1:31" s="17" customFormat="1" ht="11.4" customHeight="1" x14ac:dyDescent="0.2">
      <c r="A60" s="14" t="s">
        <v>77</v>
      </c>
      <c r="B60" s="14"/>
      <c r="C60" s="13" t="s">
        <v>54</v>
      </c>
      <c r="D60" s="53">
        <v>5</v>
      </c>
      <c r="E60" s="53">
        <v>0</v>
      </c>
      <c r="F60" s="53">
        <v>0</v>
      </c>
      <c r="G60" s="53">
        <v>0</v>
      </c>
      <c r="H60" s="27">
        <f t="shared" si="22"/>
        <v>5</v>
      </c>
      <c r="I60" s="14"/>
      <c r="J60" s="13"/>
      <c r="K60" s="15"/>
      <c r="L60" s="15"/>
      <c r="M60" s="15"/>
      <c r="N60" s="16">
        <v>0</v>
      </c>
      <c r="O60" s="16">
        <v>5268760</v>
      </c>
      <c r="P60" s="16">
        <v>0</v>
      </c>
      <c r="Q60" s="16">
        <v>0</v>
      </c>
      <c r="R60" s="16">
        <v>0</v>
      </c>
      <c r="S60" s="10">
        <f t="shared" si="20"/>
        <v>5268760</v>
      </c>
      <c r="T60" s="16">
        <v>0</v>
      </c>
      <c r="U60" s="16">
        <v>0</v>
      </c>
      <c r="V60" s="16">
        <v>0</v>
      </c>
      <c r="W60" s="16">
        <v>0</v>
      </c>
      <c r="X60" s="19">
        <f t="shared" si="21"/>
        <v>0</v>
      </c>
      <c r="Y60" s="16"/>
      <c r="Z60" s="16"/>
      <c r="AA60" s="16"/>
      <c r="AB60" s="18">
        <v>169.96</v>
      </c>
      <c r="AC60" s="18">
        <v>0</v>
      </c>
      <c r="AD60" s="18">
        <v>0</v>
      </c>
      <c r="AE60" s="18">
        <v>0</v>
      </c>
    </row>
    <row r="61" spans="1:31" s="17" customFormat="1" ht="11.4" customHeight="1" x14ac:dyDescent="0.2">
      <c r="A61" s="14" t="s">
        <v>78</v>
      </c>
      <c r="B61" s="14"/>
      <c r="C61" s="13" t="s">
        <v>54</v>
      </c>
      <c r="D61" s="53">
        <v>6</v>
      </c>
      <c r="E61" s="53">
        <v>0</v>
      </c>
      <c r="F61" s="53">
        <v>0</v>
      </c>
      <c r="G61" s="53">
        <v>0</v>
      </c>
      <c r="H61" s="27">
        <f t="shared" si="22"/>
        <v>6</v>
      </c>
      <c r="I61" s="14"/>
      <c r="J61" s="13"/>
      <c r="K61" s="15"/>
      <c r="L61" s="15"/>
      <c r="M61" s="15"/>
      <c r="N61" s="16">
        <v>0</v>
      </c>
      <c r="O61" s="16">
        <v>6473420</v>
      </c>
      <c r="P61" s="16">
        <v>0</v>
      </c>
      <c r="Q61" s="16">
        <v>0</v>
      </c>
      <c r="R61" s="16">
        <v>0</v>
      </c>
      <c r="S61" s="10">
        <f t="shared" si="20"/>
        <v>6473420</v>
      </c>
      <c r="T61" s="16">
        <v>0</v>
      </c>
      <c r="U61" s="16">
        <v>0</v>
      </c>
      <c r="V61" s="16">
        <v>0</v>
      </c>
      <c r="W61" s="16">
        <v>0</v>
      </c>
      <c r="X61" s="19">
        <f t="shared" si="21"/>
        <v>0</v>
      </c>
      <c r="Y61" s="16"/>
      <c r="Z61" s="16"/>
      <c r="AA61" s="16"/>
      <c r="AB61" s="18">
        <v>208.82</v>
      </c>
      <c r="AC61" s="18">
        <v>0</v>
      </c>
      <c r="AD61" s="18">
        <v>0</v>
      </c>
      <c r="AE61" s="18">
        <v>0</v>
      </c>
    </row>
    <row r="62" spans="1:31" s="17" customFormat="1" ht="11.4" customHeight="1" x14ac:dyDescent="0.2">
      <c r="A62" s="14" t="s">
        <v>84</v>
      </c>
      <c r="B62" s="14"/>
      <c r="C62" s="13" t="s">
        <v>54</v>
      </c>
      <c r="D62" s="53">
        <v>6</v>
      </c>
      <c r="E62" s="53">
        <v>0</v>
      </c>
      <c r="F62" s="53">
        <v>0</v>
      </c>
      <c r="G62" s="53">
        <v>0</v>
      </c>
      <c r="H62" s="27">
        <f t="shared" si="22"/>
        <v>6</v>
      </c>
      <c r="I62" s="14"/>
      <c r="J62" s="13"/>
      <c r="K62" s="15"/>
      <c r="L62" s="15"/>
      <c r="M62" s="15"/>
      <c r="N62" s="16">
        <v>0</v>
      </c>
      <c r="O62" s="16">
        <v>6445520</v>
      </c>
      <c r="P62" s="16">
        <v>0</v>
      </c>
      <c r="Q62" s="16">
        <v>0</v>
      </c>
      <c r="R62" s="16">
        <v>0</v>
      </c>
      <c r="S62" s="10">
        <f t="shared" si="20"/>
        <v>6445520</v>
      </c>
      <c r="T62" s="16">
        <v>0</v>
      </c>
      <c r="U62" s="16">
        <v>0</v>
      </c>
      <c r="V62" s="16">
        <v>0</v>
      </c>
      <c r="W62" s="16">
        <v>0</v>
      </c>
      <c r="X62" s="19">
        <f t="shared" si="21"/>
        <v>0</v>
      </c>
      <c r="Y62" s="16"/>
      <c r="Z62" s="16"/>
      <c r="AA62" s="16"/>
      <c r="AB62" s="18">
        <v>207.92</v>
      </c>
      <c r="AC62" s="18">
        <v>0</v>
      </c>
      <c r="AD62" s="18">
        <v>0</v>
      </c>
      <c r="AE62" s="18">
        <v>0</v>
      </c>
    </row>
    <row r="63" spans="1:31" s="17" customFormat="1" ht="11.4" customHeight="1" x14ac:dyDescent="0.2">
      <c r="A63" s="14" t="s">
        <v>86</v>
      </c>
      <c r="B63" s="14"/>
      <c r="C63" s="13" t="s">
        <v>54</v>
      </c>
      <c r="D63" s="53">
        <v>5</v>
      </c>
      <c r="E63" s="53">
        <v>0</v>
      </c>
      <c r="F63" s="53">
        <v>0</v>
      </c>
      <c r="G63" s="53">
        <v>0</v>
      </c>
      <c r="H63" s="27">
        <f t="shared" si="22"/>
        <v>5</v>
      </c>
      <c r="I63" s="14"/>
      <c r="J63" s="13"/>
      <c r="K63" s="15"/>
      <c r="L63" s="15"/>
      <c r="M63" s="15"/>
      <c r="N63" s="16">
        <v>0</v>
      </c>
      <c r="O63" s="16">
        <v>5380360</v>
      </c>
      <c r="P63" s="16">
        <v>0</v>
      </c>
      <c r="Q63" s="16">
        <v>0</v>
      </c>
      <c r="R63" s="16">
        <v>0</v>
      </c>
      <c r="S63" s="10">
        <f t="shared" si="20"/>
        <v>5380360</v>
      </c>
      <c r="T63" s="16">
        <v>0</v>
      </c>
      <c r="U63" s="16">
        <v>0</v>
      </c>
      <c r="V63" s="16">
        <v>0</v>
      </c>
      <c r="W63" s="16">
        <v>0</v>
      </c>
      <c r="X63" s="19">
        <f t="shared" si="21"/>
        <v>0</v>
      </c>
      <c r="Y63" s="16"/>
      <c r="Z63" s="16"/>
      <c r="AA63" s="16"/>
      <c r="AB63" s="18">
        <v>173.56</v>
      </c>
      <c r="AC63" s="18">
        <v>0</v>
      </c>
      <c r="AD63" s="18">
        <v>0</v>
      </c>
      <c r="AE63" s="18">
        <v>0</v>
      </c>
    </row>
    <row r="64" spans="1:31" s="17" customFormat="1" x14ac:dyDescent="0.2">
      <c r="A64" s="14" t="s">
        <v>91</v>
      </c>
      <c r="B64" s="14"/>
      <c r="C64" s="13" t="s">
        <v>54</v>
      </c>
      <c r="D64" s="53">
        <v>4</v>
      </c>
      <c r="E64" s="53">
        <v>0</v>
      </c>
      <c r="F64" s="53">
        <v>0</v>
      </c>
      <c r="G64" s="53">
        <v>0</v>
      </c>
      <c r="H64" s="27">
        <f t="shared" si="22"/>
        <v>4</v>
      </c>
      <c r="I64" s="14"/>
      <c r="J64" s="13"/>
      <c r="K64" s="15"/>
      <c r="L64" s="15"/>
      <c r="M64" s="15"/>
      <c r="N64" s="16">
        <v>0</v>
      </c>
      <c r="O64" s="16">
        <v>3930800</v>
      </c>
      <c r="P64" s="16">
        <v>0</v>
      </c>
      <c r="Q64" s="16">
        <v>0</v>
      </c>
      <c r="R64" s="16">
        <v>0</v>
      </c>
      <c r="S64" s="10">
        <f t="shared" si="20"/>
        <v>3930800</v>
      </c>
      <c r="T64" s="16">
        <v>0</v>
      </c>
      <c r="U64" s="16">
        <v>0</v>
      </c>
      <c r="V64" s="16">
        <v>0</v>
      </c>
      <c r="W64" s="16">
        <v>0</v>
      </c>
      <c r="X64" s="19">
        <f t="shared" si="21"/>
        <v>0</v>
      </c>
      <c r="Y64" s="16"/>
      <c r="Z64" s="16"/>
      <c r="AA64" s="16"/>
      <c r="AB64" s="18">
        <v>126.8</v>
      </c>
      <c r="AC64" s="18">
        <v>0</v>
      </c>
      <c r="AD64" s="18">
        <v>0</v>
      </c>
      <c r="AE64" s="18">
        <v>0</v>
      </c>
    </row>
    <row r="65" spans="1:31" s="17" customFormat="1" x14ac:dyDescent="0.2">
      <c r="A65" s="14" t="s">
        <v>106</v>
      </c>
      <c r="B65" s="14"/>
      <c r="C65" s="13" t="s">
        <v>54</v>
      </c>
      <c r="D65" s="53">
        <v>1</v>
      </c>
      <c r="E65" s="53">
        <v>0</v>
      </c>
      <c r="F65" s="53">
        <v>0</v>
      </c>
      <c r="G65" s="53">
        <v>0</v>
      </c>
      <c r="H65" s="27">
        <f t="shared" si="22"/>
        <v>1</v>
      </c>
      <c r="I65" s="14"/>
      <c r="J65" s="13"/>
      <c r="K65" s="15"/>
      <c r="L65" s="15"/>
      <c r="M65" s="15"/>
      <c r="N65" s="16">
        <v>0</v>
      </c>
      <c r="O65" s="16">
        <v>1057100</v>
      </c>
      <c r="P65" s="16">
        <v>0</v>
      </c>
      <c r="Q65" s="16">
        <v>0</v>
      </c>
      <c r="R65" s="16">
        <v>0</v>
      </c>
      <c r="S65" s="10">
        <f t="shared" si="20"/>
        <v>1057100</v>
      </c>
      <c r="T65" s="16">
        <v>0</v>
      </c>
      <c r="U65" s="16">
        <v>0</v>
      </c>
      <c r="V65" s="16">
        <v>0</v>
      </c>
      <c r="W65" s="16">
        <v>0</v>
      </c>
      <c r="X65" s="19">
        <f t="shared" si="21"/>
        <v>0</v>
      </c>
      <c r="Y65" s="16"/>
      <c r="Z65" s="16"/>
      <c r="AA65" s="16"/>
      <c r="AB65" s="18">
        <v>34.1</v>
      </c>
      <c r="AC65" s="18">
        <v>0</v>
      </c>
      <c r="AD65" s="18">
        <v>0</v>
      </c>
      <c r="AE65" s="18">
        <v>0</v>
      </c>
    </row>
    <row r="66" spans="1:31" s="17" customFormat="1" x14ac:dyDescent="0.2">
      <c r="A66" s="14" t="s">
        <v>87</v>
      </c>
      <c r="B66" s="14"/>
      <c r="C66" s="13" t="s">
        <v>54</v>
      </c>
      <c r="D66" s="53">
        <v>1</v>
      </c>
      <c r="E66" s="53">
        <v>0</v>
      </c>
      <c r="F66" s="53">
        <v>0</v>
      </c>
      <c r="G66" s="53">
        <v>0</v>
      </c>
      <c r="H66" s="27">
        <f t="shared" si="22"/>
        <v>1</v>
      </c>
      <c r="I66" s="14"/>
      <c r="J66" s="13"/>
      <c r="K66" s="15"/>
      <c r="L66" s="15"/>
      <c r="M66" s="15"/>
      <c r="N66" s="16">
        <v>0</v>
      </c>
      <c r="O66" s="16">
        <v>1023620</v>
      </c>
      <c r="P66" s="16">
        <v>0</v>
      </c>
      <c r="Q66" s="16">
        <v>0</v>
      </c>
      <c r="R66" s="16">
        <v>0</v>
      </c>
      <c r="S66" s="10">
        <f t="shared" si="20"/>
        <v>1023620</v>
      </c>
      <c r="T66" s="16">
        <v>0</v>
      </c>
      <c r="U66" s="16">
        <v>0</v>
      </c>
      <c r="V66" s="16">
        <v>0</v>
      </c>
      <c r="W66" s="16">
        <v>0</v>
      </c>
      <c r="X66" s="19">
        <f t="shared" si="21"/>
        <v>0</v>
      </c>
      <c r="Y66" s="16"/>
      <c r="Z66" s="16"/>
      <c r="AA66" s="16"/>
      <c r="AB66" s="18">
        <v>33.020000000000003</v>
      </c>
      <c r="AC66" s="18">
        <v>0</v>
      </c>
      <c r="AD66" s="18">
        <v>0</v>
      </c>
      <c r="AE66" s="18">
        <v>0</v>
      </c>
    </row>
    <row r="67" spans="1:31" s="17" customFormat="1" ht="11.4" customHeight="1" x14ac:dyDescent="0.2">
      <c r="A67" s="14" t="s">
        <v>69</v>
      </c>
      <c r="B67" s="14"/>
      <c r="C67" s="13" t="s">
        <v>54</v>
      </c>
      <c r="D67" s="53">
        <v>0</v>
      </c>
      <c r="E67" s="53">
        <v>2</v>
      </c>
      <c r="F67" s="53">
        <v>0</v>
      </c>
      <c r="G67" s="53">
        <v>0</v>
      </c>
      <c r="H67" s="27">
        <f t="shared" si="22"/>
        <v>2</v>
      </c>
      <c r="I67" s="14"/>
      <c r="J67" s="13"/>
      <c r="K67" s="15"/>
      <c r="L67" s="15"/>
      <c r="M67" s="15"/>
      <c r="N67" s="16">
        <v>0</v>
      </c>
      <c r="O67" s="16">
        <v>0</v>
      </c>
      <c r="P67" s="16">
        <v>549120</v>
      </c>
      <c r="Q67" s="16">
        <v>0</v>
      </c>
      <c r="R67" s="16">
        <v>0</v>
      </c>
      <c r="S67" s="10">
        <f t="shared" si="20"/>
        <v>549120</v>
      </c>
      <c r="T67" s="16">
        <v>0</v>
      </c>
      <c r="U67" s="16">
        <v>0</v>
      </c>
      <c r="V67" s="16">
        <v>0</v>
      </c>
      <c r="W67" s="16">
        <v>0</v>
      </c>
      <c r="X67" s="19">
        <f t="shared" si="21"/>
        <v>0</v>
      </c>
      <c r="Y67" s="16"/>
      <c r="Z67" s="16"/>
      <c r="AA67" s="16"/>
      <c r="AB67" s="18">
        <v>0</v>
      </c>
      <c r="AC67" s="18">
        <v>68.64</v>
      </c>
      <c r="AD67" s="18">
        <v>0</v>
      </c>
      <c r="AE67" s="18">
        <v>0</v>
      </c>
    </row>
    <row r="68" spans="1:31" s="17" customFormat="1" ht="11.4" customHeight="1" x14ac:dyDescent="0.2">
      <c r="A68" s="14" t="s">
        <v>59</v>
      </c>
      <c r="B68" s="14"/>
      <c r="C68" s="13" t="s">
        <v>54</v>
      </c>
      <c r="D68" s="53">
        <v>4</v>
      </c>
      <c r="E68" s="53">
        <v>0</v>
      </c>
      <c r="F68" s="53">
        <v>0</v>
      </c>
      <c r="G68" s="53">
        <v>0</v>
      </c>
      <c r="H68" s="27">
        <f t="shared" si="22"/>
        <v>4</v>
      </c>
      <c r="I68" s="14"/>
      <c r="J68" s="13"/>
      <c r="K68" s="15"/>
      <c r="L68" s="15"/>
      <c r="M68" s="15"/>
      <c r="N68" s="16">
        <v>0</v>
      </c>
      <c r="O68" s="16">
        <v>4137260</v>
      </c>
      <c r="P68" s="16">
        <v>0</v>
      </c>
      <c r="Q68" s="16">
        <v>0</v>
      </c>
      <c r="R68" s="16">
        <v>0</v>
      </c>
      <c r="S68" s="10">
        <f t="shared" si="20"/>
        <v>4137260</v>
      </c>
      <c r="T68" s="16">
        <v>0</v>
      </c>
      <c r="U68" s="16">
        <v>0</v>
      </c>
      <c r="V68" s="16">
        <v>0</v>
      </c>
      <c r="W68" s="16">
        <v>0</v>
      </c>
      <c r="X68" s="19">
        <f t="shared" si="21"/>
        <v>0</v>
      </c>
      <c r="Y68" s="16"/>
      <c r="Z68" s="16"/>
      <c r="AA68" s="16"/>
      <c r="AB68" s="18">
        <v>133.46</v>
      </c>
      <c r="AC68" s="18">
        <v>0</v>
      </c>
      <c r="AD68" s="18">
        <v>0</v>
      </c>
      <c r="AE68" s="18">
        <v>0</v>
      </c>
    </row>
    <row r="69" spans="1:31" s="17" customFormat="1" ht="11.4" customHeight="1" x14ac:dyDescent="0.2">
      <c r="A69" s="14" t="s">
        <v>70</v>
      </c>
      <c r="B69" s="14"/>
      <c r="C69" s="13" t="s">
        <v>54</v>
      </c>
      <c r="D69" s="53">
        <v>0</v>
      </c>
      <c r="E69" s="53">
        <v>3</v>
      </c>
      <c r="F69" s="53">
        <v>1</v>
      </c>
      <c r="G69" s="53">
        <v>0</v>
      </c>
      <c r="H69" s="27">
        <f t="shared" si="22"/>
        <v>4</v>
      </c>
      <c r="I69" s="14"/>
      <c r="J69" s="13"/>
      <c r="K69" s="15"/>
      <c r="L69" s="15"/>
      <c r="M69" s="15"/>
      <c r="N69" s="16">
        <v>0</v>
      </c>
      <c r="O69" s="16">
        <v>0</v>
      </c>
      <c r="P69" s="16">
        <v>753760</v>
      </c>
      <c r="Q69" s="16">
        <v>329800</v>
      </c>
      <c r="R69" s="16">
        <v>0</v>
      </c>
      <c r="S69" s="10">
        <f t="shared" si="20"/>
        <v>1083560</v>
      </c>
      <c r="T69" s="16">
        <v>0</v>
      </c>
      <c r="U69" s="16">
        <v>0</v>
      </c>
      <c r="V69" s="16">
        <v>0</v>
      </c>
      <c r="W69" s="16">
        <v>0</v>
      </c>
      <c r="X69" s="19">
        <f t="shared" si="21"/>
        <v>0</v>
      </c>
      <c r="Y69" s="16"/>
      <c r="Z69" s="16"/>
      <c r="AA69" s="16"/>
      <c r="AB69" s="18">
        <v>0</v>
      </c>
      <c r="AC69" s="18">
        <v>94.22</v>
      </c>
      <c r="AD69" s="18">
        <v>32.979999999999997</v>
      </c>
      <c r="AE69" s="18">
        <v>0</v>
      </c>
    </row>
    <row r="70" spans="1:31" s="17" customFormat="1" ht="11.4" customHeight="1" x14ac:dyDescent="0.2">
      <c r="A70" s="14" t="s">
        <v>92</v>
      </c>
      <c r="B70" s="14"/>
      <c r="C70" s="13" t="s">
        <v>54</v>
      </c>
      <c r="D70" s="53">
        <v>0</v>
      </c>
      <c r="E70" s="53">
        <v>2</v>
      </c>
      <c r="F70" s="53">
        <v>4</v>
      </c>
      <c r="G70" s="53">
        <v>0</v>
      </c>
      <c r="H70" s="27">
        <f t="shared" si="22"/>
        <v>6</v>
      </c>
      <c r="I70" s="14"/>
      <c r="J70" s="13"/>
      <c r="K70" s="15"/>
      <c r="L70" s="15"/>
      <c r="M70" s="15"/>
      <c r="N70" s="16">
        <v>0</v>
      </c>
      <c r="O70" s="16">
        <v>0</v>
      </c>
      <c r="P70" s="16">
        <v>510880</v>
      </c>
      <c r="Q70" s="16">
        <v>1300000</v>
      </c>
      <c r="R70" s="16">
        <v>0</v>
      </c>
      <c r="S70" s="10">
        <f t="shared" si="20"/>
        <v>1810880</v>
      </c>
      <c r="T70" s="16">
        <v>0</v>
      </c>
      <c r="U70" s="16">
        <v>0</v>
      </c>
      <c r="V70" s="16">
        <v>0</v>
      </c>
      <c r="W70" s="16">
        <v>0</v>
      </c>
      <c r="X70" s="19">
        <f t="shared" si="21"/>
        <v>0</v>
      </c>
      <c r="Y70" s="16"/>
      <c r="Z70" s="16"/>
      <c r="AA70" s="16"/>
      <c r="AB70" s="18">
        <v>0</v>
      </c>
      <c r="AC70" s="18">
        <v>63.86</v>
      </c>
      <c r="AD70" s="18">
        <v>130</v>
      </c>
      <c r="AE70" s="18">
        <v>0</v>
      </c>
    </row>
    <row r="71" spans="1:31" s="17" customFormat="1" ht="11.4" customHeight="1" x14ac:dyDescent="0.2">
      <c r="A71" s="14" t="s">
        <v>85</v>
      </c>
      <c r="B71" s="14"/>
      <c r="C71" s="13" t="s">
        <v>54</v>
      </c>
      <c r="D71" s="53">
        <v>0</v>
      </c>
      <c r="E71" s="53">
        <v>2</v>
      </c>
      <c r="F71" s="53">
        <v>2</v>
      </c>
      <c r="G71" s="53">
        <v>0</v>
      </c>
      <c r="H71" s="27">
        <f t="shared" si="22"/>
        <v>4</v>
      </c>
      <c r="I71" s="14"/>
      <c r="J71" s="13"/>
      <c r="K71" s="15"/>
      <c r="L71" s="15"/>
      <c r="M71" s="15"/>
      <c r="N71" s="16">
        <v>0</v>
      </c>
      <c r="O71" s="16">
        <v>0</v>
      </c>
      <c r="P71" s="16">
        <v>517280</v>
      </c>
      <c r="Q71" s="16">
        <v>688600</v>
      </c>
      <c r="R71" s="16">
        <v>0</v>
      </c>
      <c r="S71" s="19">
        <f t="shared" si="20"/>
        <v>1205880</v>
      </c>
      <c r="T71" s="16">
        <v>0</v>
      </c>
      <c r="U71" s="16">
        <v>0</v>
      </c>
      <c r="V71" s="16">
        <v>0</v>
      </c>
      <c r="W71" s="16">
        <v>0</v>
      </c>
      <c r="X71" s="19">
        <f t="shared" si="21"/>
        <v>0</v>
      </c>
      <c r="Y71" s="16"/>
      <c r="Z71" s="16"/>
      <c r="AA71" s="16"/>
      <c r="AB71" s="18">
        <v>0</v>
      </c>
      <c r="AC71" s="18">
        <v>64.66</v>
      </c>
      <c r="AD71" s="18">
        <v>68.86</v>
      </c>
      <c r="AE71" s="18">
        <v>0</v>
      </c>
    </row>
    <row r="72" spans="1:31" s="17" customFormat="1" ht="11.4" customHeight="1" x14ac:dyDescent="0.2">
      <c r="A72" s="14" t="s">
        <v>60</v>
      </c>
      <c r="B72" s="14"/>
      <c r="C72" s="13" t="s">
        <v>54</v>
      </c>
      <c r="D72" s="53">
        <v>2</v>
      </c>
      <c r="E72" s="53">
        <v>0</v>
      </c>
      <c r="F72" s="53">
        <v>0</v>
      </c>
      <c r="G72" s="53">
        <v>0</v>
      </c>
      <c r="H72" s="27">
        <f t="shared" si="22"/>
        <v>2</v>
      </c>
      <c r="I72" s="14"/>
      <c r="J72" s="13"/>
      <c r="K72" s="15"/>
      <c r="L72" s="15"/>
      <c r="M72" s="15"/>
      <c r="N72" s="16">
        <v>0</v>
      </c>
      <c r="O72" s="16">
        <v>2014380</v>
      </c>
      <c r="P72" s="16">
        <v>0</v>
      </c>
      <c r="Q72" s="16">
        <v>0</v>
      </c>
      <c r="R72" s="16">
        <v>0</v>
      </c>
      <c r="S72" s="19">
        <f t="shared" si="20"/>
        <v>2014380</v>
      </c>
      <c r="T72" s="16">
        <v>0</v>
      </c>
      <c r="U72" s="16">
        <v>0</v>
      </c>
      <c r="V72" s="16">
        <v>0</v>
      </c>
      <c r="W72" s="16">
        <v>0</v>
      </c>
      <c r="X72" s="19">
        <f t="shared" si="21"/>
        <v>0</v>
      </c>
      <c r="Y72" s="16"/>
      <c r="Z72" s="16"/>
      <c r="AA72" s="16"/>
      <c r="AB72" s="18">
        <v>64.98</v>
      </c>
      <c r="AC72" s="18">
        <v>0</v>
      </c>
      <c r="AD72" s="18">
        <v>0</v>
      </c>
      <c r="AE72" s="18">
        <v>0</v>
      </c>
    </row>
    <row r="73" spans="1:31" s="17" customFormat="1" ht="11.4" customHeight="1" x14ac:dyDescent="0.2">
      <c r="A73" s="14" t="s">
        <v>61</v>
      </c>
      <c r="B73" s="14"/>
      <c r="C73" s="13" t="s">
        <v>54</v>
      </c>
      <c r="D73" s="53">
        <v>0</v>
      </c>
      <c r="E73" s="53">
        <v>1</v>
      </c>
      <c r="F73" s="53">
        <v>3</v>
      </c>
      <c r="G73" s="53">
        <v>0</v>
      </c>
      <c r="H73" s="27">
        <f t="shared" si="22"/>
        <v>4</v>
      </c>
      <c r="I73" s="14"/>
      <c r="J73" s="13"/>
      <c r="K73" s="15"/>
      <c r="L73" s="15"/>
      <c r="M73" s="15"/>
      <c r="N73" s="16">
        <v>0</v>
      </c>
      <c r="O73" s="16">
        <v>0</v>
      </c>
      <c r="P73" s="16">
        <v>260320</v>
      </c>
      <c r="Q73" s="16">
        <v>1008000</v>
      </c>
      <c r="R73" s="16">
        <v>0</v>
      </c>
      <c r="S73" s="19">
        <f t="shared" si="20"/>
        <v>1268320</v>
      </c>
      <c r="T73" s="16">
        <v>0</v>
      </c>
      <c r="U73" s="16">
        <v>0</v>
      </c>
      <c r="V73" s="16">
        <v>0</v>
      </c>
      <c r="W73" s="16">
        <v>0</v>
      </c>
      <c r="X73" s="19">
        <f t="shared" si="21"/>
        <v>0</v>
      </c>
      <c r="Y73" s="16"/>
      <c r="Z73" s="16"/>
      <c r="AA73" s="16"/>
      <c r="AB73" s="18">
        <v>0</v>
      </c>
      <c r="AC73" s="18">
        <v>32.54</v>
      </c>
      <c r="AD73" s="18">
        <v>100.8</v>
      </c>
      <c r="AE73" s="18">
        <v>0</v>
      </c>
    </row>
    <row r="74" spans="1:31" s="17" customFormat="1" ht="11.4" customHeight="1" x14ac:dyDescent="0.2">
      <c r="A74" s="14" t="s">
        <v>71</v>
      </c>
      <c r="B74" s="14"/>
      <c r="C74" s="13" t="s">
        <v>54</v>
      </c>
      <c r="D74" s="53">
        <v>0</v>
      </c>
      <c r="E74" s="53">
        <v>3</v>
      </c>
      <c r="F74" s="53">
        <v>3</v>
      </c>
      <c r="G74" s="53">
        <v>0</v>
      </c>
      <c r="H74" s="40">
        <f t="shared" si="22"/>
        <v>6</v>
      </c>
      <c r="I74" s="14"/>
      <c r="J74" s="13"/>
      <c r="K74" s="15"/>
      <c r="L74" s="15"/>
      <c r="M74" s="15"/>
      <c r="N74" s="16">
        <v>0</v>
      </c>
      <c r="O74" s="16">
        <v>0</v>
      </c>
      <c r="P74" s="16">
        <v>782880</v>
      </c>
      <c r="Q74" s="16">
        <v>944600</v>
      </c>
      <c r="R74" s="16">
        <v>0</v>
      </c>
      <c r="S74" s="41">
        <f t="shared" si="20"/>
        <v>1727480</v>
      </c>
      <c r="T74" s="16">
        <v>0</v>
      </c>
      <c r="U74" s="16">
        <v>0</v>
      </c>
      <c r="V74" s="16">
        <v>0</v>
      </c>
      <c r="W74" s="16">
        <v>0</v>
      </c>
      <c r="X74" s="45">
        <f t="shared" si="21"/>
        <v>0</v>
      </c>
      <c r="Y74" s="16"/>
      <c r="Z74" s="16"/>
      <c r="AA74" s="16"/>
      <c r="AB74" s="18">
        <v>0</v>
      </c>
      <c r="AC74" s="18">
        <v>97.86</v>
      </c>
      <c r="AD74" s="18">
        <v>94.46</v>
      </c>
      <c r="AE74" s="18">
        <v>0</v>
      </c>
    </row>
    <row r="75" spans="1:31" s="17" customFormat="1" ht="11.4" customHeight="1" x14ac:dyDescent="0.2">
      <c r="A75" s="14" t="s">
        <v>72</v>
      </c>
      <c r="B75" s="14"/>
      <c r="C75" s="13" t="s">
        <v>54</v>
      </c>
      <c r="D75" s="53">
        <v>1</v>
      </c>
      <c r="E75" s="53">
        <v>0</v>
      </c>
      <c r="F75" s="53">
        <v>0</v>
      </c>
      <c r="G75" s="53">
        <v>0</v>
      </c>
      <c r="H75" s="40">
        <f t="shared" si="22"/>
        <v>1</v>
      </c>
      <c r="I75" s="14"/>
      <c r="J75" s="13"/>
      <c r="K75" s="15"/>
      <c r="L75" s="15"/>
      <c r="M75" s="15"/>
      <c r="N75" s="16">
        <v>0</v>
      </c>
      <c r="O75" s="16">
        <v>997580</v>
      </c>
      <c r="P75" s="16">
        <v>0</v>
      </c>
      <c r="Q75" s="16">
        <v>0</v>
      </c>
      <c r="R75" s="16">
        <v>0</v>
      </c>
      <c r="S75" s="41">
        <f t="shared" si="20"/>
        <v>997580</v>
      </c>
      <c r="T75" s="16">
        <v>0</v>
      </c>
      <c r="U75" s="16">
        <v>0</v>
      </c>
      <c r="V75" s="16">
        <v>0</v>
      </c>
      <c r="W75" s="16">
        <v>0</v>
      </c>
      <c r="X75" s="45">
        <f t="shared" si="21"/>
        <v>0</v>
      </c>
      <c r="Y75" s="16"/>
      <c r="Z75" s="16"/>
      <c r="AA75" s="16"/>
      <c r="AB75" s="18">
        <v>32.18</v>
      </c>
      <c r="AC75" s="18">
        <v>0</v>
      </c>
      <c r="AD75" s="18">
        <v>0</v>
      </c>
      <c r="AE75" s="18">
        <v>0</v>
      </c>
    </row>
    <row r="76" spans="1:31" s="17" customFormat="1" ht="11.4" customHeight="1" x14ac:dyDescent="0.2">
      <c r="A76" s="14" t="s">
        <v>73</v>
      </c>
      <c r="B76" s="14"/>
      <c r="C76" s="13" t="s">
        <v>54</v>
      </c>
      <c r="D76" s="53">
        <v>3</v>
      </c>
      <c r="E76" s="53">
        <v>0</v>
      </c>
      <c r="F76" s="53">
        <v>0</v>
      </c>
      <c r="G76" s="53">
        <v>0</v>
      </c>
      <c r="H76" s="40">
        <f t="shared" si="22"/>
        <v>3</v>
      </c>
      <c r="I76" s="14"/>
      <c r="J76" s="13"/>
      <c r="K76" s="15"/>
      <c r="L76" s="15"/>
      <c r="M76" s="15"/>
      <c r="N76" s="16">
        <v>0</v>
      </c>
      <c r="O76" s="16">
        <v>3184320</v>
      </c>
      <c r="P76" s="16">
        <v>0</v>
      </c>
      <c r="Q76" s="16">
        <v>0</v>
      </c>
      <c r="R76" s="16">
        <v>0</v>
      </c>
      <c r="S76" s="41">
        <f t="shared" si="20"/>
        <v>3184320</v>
      </c>
      <c r="T76" s="16">
        <v>0</v>
      </c>
      <c r="U76" s="16">
        <v>0</v>
      </c>
      <c r="V76" s="16">
        <v>0</v>
      </c>
      <c r="W76" s="16">
        <v>0</v>
      </c>
      <c r="X76" s="45">
        <f t="shared" si="21"/>
        <v>0</v>
      </c>
      <c r="Y76" s="16"/>
      <c r="Z76" s="16"/>
      <c r="AA76" s="16"/>
      <c r="AB76" s="18">
        <v>102.72</v>
      </c>
      <c r="AC76" s="18">
        <v>0</v>
      </c>
      <c r="AD76" s="18">
        <v>0</v>
      </c>
      <c r="AE76" s="18">
        <v>0</v>
      </c>
    </row>
    <row r="77" spans="1:31" s="17" customFormat="1" ht="11.4" customHeight="1" x14ac:dyDescent="0.2">
      <c r="A77" s="14" t="s">
        <v>74</v>
      </c>
      <c r="B77" s="14"/>
      <c r="C77" s="13" t="s">
        <v>54</v>
      </c>
      <c r="D77" s="53">
        <v>1</v>
      </c>
      <c r="E77" s="53">
        <v>0</v>
      </c>
      <c r="F77" s="53">
        <v>0</v>
      </c>
      <c r="G77" s="53">
        <v>0</v>
      </c>
      <c r="H77" s="40">
        <f t="shared" si="22"/>
        <v>1</v>
      </c>
      <c r="I77" s="14"/>
      <c r="J77" s="13"/>
      <c r="K77" s="15"/>
      <c r="L77" s="15"/>
      <c r="M77" s="15"/>
      <c r="N77" s="16">
        <v>0</v>
      </c>
      <c r="O77" s="16">
        <v>1063920</v>
      </c>
      <c r="P77" s="16">
        <v>0</v>
      </c>
      <c r="Q77" s="16">
        <v>0</v>
      </c>
      <c r="R77" s="16">
        <v>0</v>
      </c>
      <c r="S77" s="41">
        <f t="shared" si="20"/>
        <v>1063920</v>
      </c>
      <c r="T77" s="16">
        <v>0</v>
      </c>
      <c r="U77" s="16">
        <v>0</v>
      </c>
      <c r="V77" s="16">
        <v>0</v>
      </c>
      <c r="W77" s="16">
        <v>0</v>
      </c>
      <c r="X77" s="45">
        <f t="shared" si="21"/>
        <v>0</v>
      </c>
      <c r="Y77" s="16"/>
      <c r="Z77" s="16"/>
      <c r="AA77" s="16"/>
      <c r="AB77" s="18">
        <v>34.32</v>
      </c>
      <c r="AC77" s="18">
        <v>0</v>
      </c>
      <c r="AD77" s="18">
        <v>0</v>
      </c>
      <c r="AE77" s="18">
        <v>0</v>
      </c>
    </row>
    <row r="78" spans="1:31" s="17" customFormat="1" ht="11.4" customHeight="1" x14ac:dyDescent="0.2">
      <c r="A78" s="14" t="s">
        <v>75</v>
      </c>
      <c r="B78" s="14"/>
      <c r="C78" s="13" t="s">
        <v>54</v>
      </c>
      <c r="D78" s="53">
        <v>4</v>
      </c>
      <c r="E78" s="53">
        <v>0</v>
      </c>
      <c r="F78" s="53">
        <v>0</v>
      </c>
      <c r="G78" s="53">
        <v>0</v>
      </c>
      <c r="H78" s="40">
        <f t="shared" si="22"/>
        <v>4</v>
      </c>
      <c r="I78" s="14"/>
      <c r="J78" s="13"/>
      <c r="K78" s="15"/>
      <c r="L78" s="15"/>
      <c r="M78" s="15"/>
      <c r="N78" s="16">
        <v>0</v>
      </c>
      <c r="O78" s="16">
        <v>4094480</v>
      </c>
      <c r="P78" s="16">
        <v>0</v>
      </c>
      <c r="Q78" s="16">
        <v>0</v>
      </c>
      <c r="R78" s="16">
        <v>0</v>
      </c>
      <c r="S78" s="41">
        <f t="shared" si="20"/>
        <v>4094480</v>
      </c>
      <c r="T78" s="16">
        <v>0</v>
      </c>
      <c r="U78" s="16">
        <v>0</v>
      </c>
      <c r="V78" s="16">
        <v>0</v>
      </c>
      <c r="W78" s="16">
        <v>0</v>
      </c>
      <c r="X78" s="45">
        <f t="shared" si="21"/>
        <v>0</v>
      </c>
      <c r="Y78" s="16"/>
      <c r="Z78" s="16"/>
      <c r="AA78" s="16"/>
      <c r="AB78" s="18">
        <v>132.08000000000001</v>
      </c>
      <c r="AC78" s="18">
        <v>0</v>
      </c>
      <c r="AD78" s="18">
        <v>0</v>
      </c>
      <c r="AE78" s="18">
        <v>0</v>
      </c>
    </row>
    <row r="79" spans="1:31" s="17" customFormat="1" ht="11.4" customHeight="1" x14ac:dyDescent="0.2">
      <c r="A79" s="14" t="s">
        <v>66</v>
      </c>
      <c r="B79" s="14"/>
      <c r="C79" s="13" t="s">
        <v>54</v>
      </c>
      <c r="D79" s="53">
        <v>0</v>
      </c>
      <c r="E79" s="53">
        <v>2</v>
      </c>
      <c r="F79" s="53">
        <v>4</v>
      </c>
      <c r="G79" s="53">
        <v>0</v>
      </c>
      <c r="H79" s="40">
        <f t="shared" si="22"/>
        <v>6</v>
      </c>
      <c r="I79" s="14"/>
      <c r="J79" s="13"/>
      <c r="K79" s="15"/>
      <c r="L79" s="15"/>
      <c r="M79" s="15"/>
      <c r="N79" s="16">
        <v>0</v>
      </c>
      <c r="O79" s="16">
        <v>0</v>
      </c>
      <c r="P79" s="16">
        <v>567680</v>
      </c>
      <c r="Q79" s="16">
        <v>1477800</v>
      </c>
      <c r="R79" s="16">
        <v>0</v>
      </c>
      <c r="S79" s="20">
        <f t="shared" si="20"/>
        <v>2045480</v>
      </c>
      <c r="T79" s="16">
        <v>0</v>
      </c>
      <c r="U79" s="16">
        <v>0</v>
      </c>
      <c r="V79" s="16">
        <v>0</v>
      </c>
      <c r="W79" s="16">
        <v>0</v>
      </c>
      <c r="X79" s="45">
        <f t="shared" si="21"/>
        <v>0</v>
      </c>
      <c r="Y79" s="16"/>
      <c r="Z79" s="16"/>
      <c r="AA79" s="16"/>
      <c r="AB79" s="18">
        <v>0</v>
      </c>
      <c r="AC79" s="18">
        <v>70.959999999999994</v>
      </c>
      <c r="AD79" s="18">
        <v>147.78</v>
      </c>
      <c r="AE79" s="18">
        <v>0</v>
      </c>
    </row>
    <row r="80" spans="1:31" s="17" customFormat="1" ht="11.4" customHeight="1" x14ac:dyDescent="0.2">
      <c r="A80" s="14" t="s">
        <v>81</v>
      </c>
      <c r="B80" s="14"/>
      <c r="C80" s="13" t="s">
        <v>54</v>
      </c>
      <c r="D80" s="53">
        <v>0</v>
      </c>
      <c r="E80" s="53">
        <v>3</v>
      </c>
      <c r="F80" s="53">
        <v>3</v>
      </c>
      <c r="G80" s="53">
        <v>0</v>
      </c>
      <c r="H80" s="40">
        <f t="shared" si="22"/>
        <v>6</v>
      </c>
      <c r="I80" s="14"/>
      <c r="J80" s="13"/>
      <c r="K80" s="15"/>
      <c r="L80" s="15"/>
      <c r="M80" s="15"/>
      <c r="N80" s="16">
        <v>0</v>
      </c>
      <c r="O80" s="16">
        <v>0</v>
      </c>
      <c r="P80" s="16">
        <v>788960</v>
      </c>
      <c r="Q80" s="16">
        <v>1076400</v>
      </c>
      <c r="R80" s="16">
        <v>0</v>
      </c>
      <c r="S80" s="20">
        <f t="shared" si="20"/>
        <v>1865360</v>
      </c>
      <c r="T80" s="16">
        <v>0</v>
      </c>
      <c r="U80" s="16">
        <v>0</v>
      </c>
      <c r="V80" s="16">
        <v>0</v>
      </c>
      <c r="W80" s="16">
        <v>0</v>
      </c>
      <c r="X80" s="45">
        <f t="shared" si="21"/>
        <v>0</v>
      </c>
      <c r="Y80" s="16"/>
      <c r="Z80" s="16"/>
      <c r="AA80" s="16"/>
      <c r="AB80" s="18">
        <v>0</v>
      </c>
      <c r="AC80" s="18">
        <v>98.62</v>
      </c>
      <c r="AD80" s="18">
        <v>107.64</v>
      </c>
      <c r="AE80" s="18">
        <v>0</v>
      </c>
    </row>
    <row r="81" spans="1:31" s="17" customFormat="1" ht="11.4" customHeight="1" x14ac:dyDescent="0.2">
      <c r="A81" s="14" t="s">
        <v>88</v>
      </c>
      <c r="B81" s="14"/>
      <c r="C81" s="13" t="s">
        <v>54</v>
      </c>
      <c r="D81" s="53">
        <v>2</v>
      </c>
      <c r="E81" s="53">
        <v>0</v>
      </c>
      <c r="F81" s="53">
        <v>0</v>
      </c>
      <c r="G81" s="53">
        <v>0</v>
      </c>
      <c r="H81" s="40">
        <f t="shared" si="22"/>
        <v>2</v>
      </c>
      <c r="I81" s="14"/>
      <c r="J81" s="13"/>
      <c r="K81" s="15"/>
      <c r="L81" s="15"/>
      <c r="M81" s="15"/>
      <c r="N81" s="16">
        <v>0</v>
      </c>
      <c r="O81" s="16">
        <v>2277880</v>
      </c>
      <c r="P81" s="16">
        <v>0</v>
      </c>
      <c r="Q81" s="16">
        <v>0</v>
      </c>
      <c r="R81" s="16">
        <v>0</v>
      </c>
      <c r="S81" s="20">
        <f t="shared" si="20"/>
        <v>2277880</v>
      </c>
      <c r="T81" s="16">
        <v>0</v>
      </c>
      <c r="U81" s="16">
        <v>0</v>
      </c>
      <c r="V81" s="16">
        <v>0</v>
      </c>
      <c r="W81" s="16">
        <v>0</v>
      </c>
      <c r="X81" s="45">
        <f t="shared" si="21"/>
        <v>0</v>
      </c>
      <c r="Y81" s="16"/>
      <c r="Z81" s="16"/>
      <c r="AA81" s="16"/>
      <c r="AB81" s="18">
        <v>73.48</v>
      </c>
      <c r="AC81" s="18">
        <v>0</v>
      </c>
      <c r="AD81" s="18">
        <v>0</v>
      </c>
      <c r="AE81" s="18">
        <v>0</v>
      </c>
    </row>
    <row r="82" spans="1:31" s="17" customFormat="1" ht="11.4" customHeight="1" x14ac:dyDescent="0.2">
      <c r="A82" s="14" t="s">
        <v>63</v>
      </c>
      <c r="B82" s="14"/>
      <c r="C82" s="13" t="s">
        <v>54</v>
      </c>
      <c r="D82" s="53">
        <v>3</v>
      </c>
      <c r="E82" s="53">
        <v>0</v>
      </c>
      <c r="F82" s="53">
        <v>0</v>
      </c>
      <c r="G82" s="53">
        <v>0</v>
      </c>
      <c r="H82" s="40">
        <f t="shared" si="22"/>
        <v>3</v>
      </c>
      <c r="I82" s="14"/>
      <c r="J82" s="13"/>
      <c r="K82" s="15"/>
      <c r="L82" s="15"/>
      <c r="M82" s="15"/>
      <c r="N82" s="16">
        <v>0</v>
      </c>
      <c r="O82" s="16">
        <v>3060940</v>
      </c>
      <c r="P82" s="16">
        <v>0</v>
      </c>
      <c r="Q82" s="16">
        <v>0</v>
      </c>
      <c r="R82" s="16">
        <v>0</v>
      </c>
      <c r="S82" s="20">
        <f t="shared" si="20"/>
        <v>3060940</v>
      </c>
      <c r="T82" s="16">
        <v>0</v>
      </c>
      <c r="U82" s="16">
        <v>0</v>
      </c>
      <c r="V82" s="16">
        <v>0</v>
      </c>
      <c r="W82" s="16">
        <v>0</v>
      </c>
      <c r="X82" s="45">
        <f t="shared" si="21"/>
        <v>0</v>
      </c>
      <c r="Y82" s="16"/>
      <c r="Z82" s="16"/>
      <c r="AA82" s="16"/>
      <c r="AB82" s="18">
        <v>98.74</v>
      </c>
      <c r="AC82" s="18">
        <v>0</v>
      </c>
      <c r="AD82" s="18">
        <v>0</v>
      </c>
      <c r="AE82" s="18">
        <v>0</v>
      </c>
    </row>
    <row r="83" spans="1:31" s="17" customFormat="1" ht="11.4" hidden="1" customHeight="1" x14ac:dyDescent="0.2">
      <c r="A83" s="14" t="s">
        <v>74</v>
      </c>
      <c r="B83" s="14"/>
      <c r="C83" s="13" t="s">
        <v>54</v>
      </c>
      <c r="D83" s="46">
        <v>0</v>
      </c>
      <c r="E83" s="46">
        <v>0</v>
      </c>
      <c r="F83" s="46">
        <v>0</v>
      </c>
      <c r="G83" s="46">
        <v>0</v>
      </c>
      <c r="H83" s="40">
        <f t="shared" si="22"/>
        <v>0</v>
      </c>
      <c r="I83" s="14"/>
      <c r="J83" s="13"/>
      <c r="K83" s="15"/>
      <c r="L83" s="15"/>
      <c r="M83" s="15"/>
      <c r="N83" s="16">
        <v>0</v>
      </c>
      <c r="O83" s="16">
        <v>0</v>
      </c>
      <c r="P83" s="16">
        <v>0</v>
      </c>
      <c r="Q83" s="16">
        <v>0</v>
      </c>
      <c r="R83" s="16">
        <v>0</v>
      </c>
      <c r="S83" s="20">
        <f t="shared" si="20"/>
        <v>0</v>
      </c>
      <c r="T83" s="16">
        <v>0</v>
      </c>
      <c r="U83" s="16">
        <v>0</v>
      </c>
      <c r="V83" s="16">
        <v>0</v>
      </c>
      <c r="W83" s="16">
        <v>0</v>
      </c>
      <c r="X83" s="45">
        <f t="shared" si="21"/>
        <v>0</v>
      </c>
      <c r="Y83" s="16"/>
      <c r="Z83" s="16"/>
      <c r="AA83" s="16"/>
      <c r="AB83" s="18">
        <v>0</v>
      </c>
      <c r="AC83" s="18">
        <v>0</v>
      </c>
      <c r="AD83" s="18">
        <v>0</v>
      </c>
      <c r="AE83" s="18">
        <v>0</v>
      </c>
    </row>
    <row r="84" spans="1:31" s="17" customFormat="1" ht="11.4" hidden="1" customHeight="1" x14ac:dyDescent="0.2">
      <c r="A84" s="14" t="s">
        <v>75</v>
      </c>
      <c r="B84" s="14"/>
      <c r="C84" s="13" t="s">
        <v>54</v>
      </c>
      <c r="D84" s="46">
        <v>0</v>
      </c>
      <c r="E84" s="46">
        <v>0</v>
      </c>
      <c r="F84" s="46">
        <v>0</v>
      </c>
      <c r="G84" s="46">
        <v>0</v>
      </c>
      <c r="H84" s="40">
        <f t="shared" si="22"/>
        <v>0</v>
      </c>
      <c r="I84" s="14"/>
      <c r="J84" s="13"/>
      <c r="K84" s="15"/>
      <c r="L84" s="15"/>
      <c r="M84" s="15"/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20">
        <f t="shared" si="20"/>
        <v>0</v>
      </c>
      <c r="T84" s="16">
        <v>0</v>
      </c>
      <c r="U84" s="16">
        <v>0</v>
      </c>
      <c r="V84" s="16">
        <v>0</v>
      </c>
      <c r="W84" s="16">
        <v>0</v>
      </c>
      <c r="X84" s="45">
        <f t="shared" si="21"/>
        <v>0</v>
      </c>
      <c r="Y84" s="16"/>
      <c r="Z84" s="16"/>
      <c r="AA84" s="16"/>
      <c r="AB84" s="18">
        <v>0</v>
      </c>
      <c r="AC84" s="18">
        <v>0</v>
      </c>
      <c r="AD84" s="18">
        <v>0</v>
      </c>
      <c r="AE84" s="18">
        <v>0</v>
      </c>
    </row>
    <row r="85" spans="1:31" s="17" customFormat="1" ht="11.4" hidden="1" customHeight="1" x14ac:dyDescent="0.2">
      <c r="A85" s="14" t="s">
        <v>66</v>
      </c>
      <c r="B85" s="14"/>
      <c r="C85" s="13" t="s">
        <v>54</v>
      </c>
      <c r="D85" s="46">
        <v>0</v>
      </c>
      <c r="E85" s="46">
        <v>0</v>
      </c>
      <c r="F85" s="46">
        <v>0</v>
      </c>
      <c r="G85" s="46">
        <v>0</v>
      </c>
      <c r="H85" s="40">
        <f t="shared" si="22"/>
        <v>0</v>
      </c>
      <c r="I85" s="14"/>
      <c r="J85" s="13"/>
      <c r="K85" s="15"/>
      <c r="L85" s="15"/>
      <c r="M85" s="15"/>
      <c r="N85" s="16">
        <v>0</v>
      </c>
      <c r="O85" s="16">
        <v>0</v>
      </c>
      <c r="P85" s="16">
        <v>0</v>
      </c>
      <c r="Q85" s="16">
        <v>0</v>
      </c>
      <c r="R85" s="16">
        <v>0</v>
      </c>
      <c r="S85" s="20">
        <f t="shared" si="20"/>
        <v>0</v>
      </c>
      <c r="T85" s="16">
        <v>0</v>
      </c>
      <c r="U85" s="16">
        <v>0</v>
      </c>
      <c r="V85" s="16">
        <v>0</v>
      </c>
      <c r="W85" s="16">
        <v>0</v>
      </c>
      <c r="X85" s="45">
        <f t="shared" si="21"/>
        <v>0</v>
      </c>
      <c r="Y85" s="16"/>
      <c r="Z85" s="16"/>
      <c r="AA85" s="16"/>
      <c r="AB85" s="18">
        <v>0</v>
      </c>
      <c r="AC85" s="18">
        <v>0</v>
      </c>
      <c r="AD85" s="18">
        <v>0</v>
      </c>
      <c r="AE85" s="18">
        <v>0</v>
      </c>
    </row>
    <row r="86" spans="1:31" s="17" customFormat="1" ht="11.4" hidden="1" customHeight="1" x14ac:dyDescent="0.2">
      <c r="A86" s="14" t="s">
        <v>81</v>
      </c>
      <c r="B86" s="14"/>
      <c r="C86" s="13" t="s">
        <v>54</v>
      </c>
      <c r="D86" s="46">
        <v>0</v>
      </c>
      <c r="E86" s="46">
        <v>0</v>
      </c>
      <c r="F86" s="46">
        <v>0</v>
      </c>
      <c r="G86" s="46">
        <v>0</v>
      </c>
      <c r="H86" s="40">
        <f t="shared" si="22"/>
        <v>0</v>
      </c>
      <c r="I86" s="14"/>
      <c r="J86" s="13"/>
      <c r="K86" s="15"/>
      <c r="L86" s="15"/>
      <c r="M86" s="15"/>
      <c r="N86" s="16">
        <v>0</v>
      </c>
      <c r="O86" s="16">
        <v>0</v>
      </c>
      <c r="P86" s="16">
        <v>0</v>
      </c>
      <c r="Q86" s="16">
        <v>0</v>
      </c>
      <c r="R86" s="16">
        <v>0</v>
      </c>
      <c r="S86" s="20">
        <f t="shared" si="20"/>
        <v>0</v>
      </c>
      <c r="T86" s="16">
        <v>0</v>
      </c>
      <c r="U86" s="16">
        <v>0</v>
      </c>
      <c r="V86" s="16">
        <v>0</v>
      </c>
      <c r="W86" s="16">
        <v>0</v>
      </c>
      <c r="X86" s="45">
        <f t="shared" si="21"/>
        <v>0</v>
      </c>
      <c r="Y86" s="16"/>
      <c r="Z86" s="16"/>
      <c r="AA86" s="16"/>
      <c r="AB86" s="18">
        <v>0</v>
      </c>
      <c r="AC86" s="18">
        <v>0</v>
      </c>
      <c r="AD86" s="18">
        <v>0</v>
      </c>
      <c r="AE86" s="18">
        <v>0</v>
      </c>
    </row>
    <row r="87" spans="1:31" s="17" customFormat="1" ht="11.4" hidden="1" customHeight="1" x14ac:dyDescent="0.2">
      <c r="A87" s="14" t="s">
        <v>64</v>
      </c>
      <c r="B87" s="14"/>
      <c r="C87" s="13" t="s">
        <v>54</v>
      </c>
      <c r="D87" s="46">
        <v>0</v>
      </c>
      <c r="E87" s="46">
        <v>0</v>
      </c>
      <c r="F87" s="46">
        <v>0</v>
      </c>
      <c r="G87" s="46">
        <v>0</v>
      </c>
      <c r="H87" s="44">
        <f t="shared" si="22"/>
        <v>0</v>
      </c>
      <c r="I87" s="14"/>
      <c r="J87" s="13"/>
      <c r="K87" s="15"/>
      <c r="L87" s="15"/>
      <c r="M87" s="15"/>
      <c r="N87" s="16">
        <v>0</v>
      </c>
      <c r="O87" s="16">
        <v>0</v>
      </c>
      <c r="P87" s="16">
        <v>0</v>
      </c>
      <c r="Q87" s="16">
        <v>0</v>
      </c>
      <c r="R87" s="16">
        <v>0</v>
      </c>
      <c r="S87" s="45">
        <f t="shared" si="20"/>
        <v>0</v>
      </c>
      <c r="T87" s="16">
        <v>0</v>
      </c>
      <c r="U87" s="16">
        <v>0</v>
      </c>
      <c r="V87" s="16">
        <v>0</v>
      </c>
      <c r="W87" s="16">
        <v>0</v>
      </c>
      <c r="X87" s="45">
        <f t="shared" si="21"/>
        <v>0</v>
      </c>
      <c r="Y87" s="16"/>
      <c r="Z87" s="16"/>
      <c r="AA87" s="16"/>
      <c r="AB87" s="18">
        <v>0</v>
      </c>
      <c r="AC87" s="18">
        <v>0</v>
      </c>
      <c r="AD87" s="18">
        <v>0</v>
      </c>
      <c r="AE87" s="18">
        <v>0</v>
      </c>
    </row>
    <row r="88" spans="1:31" s="17" customFormat="1" ht="11.4" hidden="1" customHeight="1" x14ac:dyDescent="0.2">
      <c r="A88" s="14" t="s">
        <v>62</v>
      </c>
      <c r="B88" s="14"/>
      <c r="C88" s="13" t="s">
        <v>54</v>
      </c>
      <c r="D88" s="46">
        <v>0</v>
      </c>
      <c r="E88" s="46">
        <v>0</v>
      </c>
      <c r="F88" s="46">
        <v>0</v>
      </c>
      <c r="G88" s="46">
        <v>0</v>
      </c>
      <c r="H88" s="44">
        <f t="shared" si="22"/>
        <v>0</v>
      </c>
      <c r="I88" s="14"/>
      <c r="J88" s="13"/>
      <c r="K88" s="15"/>
      <c r="L88" s="15"/>
      <c r="M88" s="15"/>
      <c r="N88" s="16">
        <v>0</v>
      </c>
      <c r="O88" s="16">
        <v>0</v>
      </c>
      <c r="P88" s="16">
        <v>0</v>
      </c>
      <c r="Q88" s="16">
        <v>0</v>
      </c>
      <c r="R88" s="16">
        <v>0</v>
      </c>
      <c r="S88" s="45">
        <f t="shared" si="20"/>
        <v>0</v>
      </c>
      <c r="T88" s="16">
        <v>0</v>
      </c>
      <c r="U88" s="16">
        <v>0</v>
      </c>
      <c r="V88" s="16">
        <v>0</v>
      </c>
      <c r="W88" s="16">
        <v>0</v>
      </c>
      <c r="X88" s="45">
        <f t="shared" si="21"/>
        <v>0</v>
      </c>
      <c r="Y88" s="16"/>
      <c r="Z88" s="16"/>
      <c r="AA88" s="16"/>
      <c r="AB88" s="18">
        <v>0</v>
      </c>
      <c r="AC88" s="18">
        <v>0</v>
      </c>
      <c r="AD88" s="18">
        <v>0</v>
      </c>
      <c r="AE88" s="18">
        <v>0</v>
      </c>
    </row>
    <row r="89" spans="1:31" s="17" customFormat="1" ht="11.4" hidden="1" customHeight="1" x14ac:dyDescent="0.2">
      <c r="A89" s="14" t="s">
        <v>68</v>
      </c>
      <c r="B89" s="14"/>
      <c r="C89" s="13" t="s">
        <v>54</v>
      </c>
      <c r="D89" s="46">
        <v>0</v>
      </c>
      <c r="E89" s="46">
        <v>0</v>
      </c>
      <c r="F89" s="46">
        <v>0</v>
      </c>
      <c r="G89" s="46">
        <v>0</v>
      </c>
      <c r="H89" s="44">
        <f t="shared" si="22"/>
        <v>0</v>
      </c>
      <c r="I89" s="14"/>
      <c r="J89" s="13"/>
      <c r="K89" s="15"/>
      <c r="L89" s="15"/>
      <c r="M89" s="15"/>
      <c r="N89" s="16">
        <v>0</v>
      </c>
      <c r="O89" s="16">
        <v>0</v>
      </c>
      <c r="P89" s="16">
        <v>0</v>
      </c>
      <c r="Q89" s="16">
        <v>0</v>
      </c>
      <c r="R89" s="16">
        <v>0</v>
      </c>
      <c r="S89" s="45">
        <f t="shared" si="20"/>
        <v>0</v>
      </c>
      <c r="T89" s="16">
        <v>0</v>
      </c>
      <c r="U89" s="16">
        <v>0</v>
      </c>
      <c r="V89" s="16">
        <v>0</v>
      </c>
      <c r="W89" s="16">
        <v>0</v>
      </c>
      <c r="X89" s="45">
        <f t="shared" si="21"/>
        <v>0</v>
      </c>
      <c r="Y89" s="16"/>
      <c r="Z89" s="16"/>
      <c r="AA89" s="16"/>
      <c r="AB89" s="18">
        <v>0</v>
      </c>
      <c r="AC89" s="18">
        <v>0</v>
      </c>
      <c r="AD89" s="18">
        <v>0</v>
      </c>
      <c r="AE89" s="18">
        <v>0</v>
      </c>
    </row>
    <row r="90" spans="1:31" s="17" customFormat="1" ht="11.4" hidden="1" customHeight="1" x14ac:dyDescent="0.2">
      <c r="A90" s="14" t="s">
        <v>63</v>
      </c>
      <c r="B90" s="14"/>
      <c r="C90" s="13" t="s">
        <v>54</v>
      </c>
      <c r="D90" s="46">
        <v>0</v>
      </c>
      <c r="E90" s="46">
        <v>0</v>
      </c>
      <c r="F90" s="46">
        <v>0</v>
      </c>
      <c r="G90" s="46">
        <v>0</v>
      </c>
      <c r="H90" s="44">
        <f t="shared" si="22"/>
        <v>0</v>
      </c>
      <c r="I90" s="14"/>
      <c r="J90" s="13"/>
      <c r="K90" s="15"/>
      <c r="L90" s="15"/>
      <c r="M90" s="15"/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45">
        <f t="shared" si="20"/>
        <v>0</v>
      </c>
      <c r="T90" s="16">
        <v>0</v>
      </c>
      <c r="U90" s="16">
        <v>0</v>
      </c>
      <c r="V90" s="16">
        <v>0</v>
      </c>
      <c r="W90" s="16">
        <v>0</v>
      </c>
      <c r="X90" s="45">
        <f t="shared" si="21"/>
        <v>0</v>
      </c>
      <c r="Y90" s="16"/>
      <c r="Z90" s="16"/>
      <c r="AA90" s="16"/>
      <c r="AB90" s="18">
        <v>0</v>
      </c>
      <c r="AC90" s="18">
        <v>0</v>
      </c>
      <c r="AD90" s="18">
        <v>0</v>
      </c>
      <c r="AE90" s="18">
        <v>0</v>
      </c>
    </row>
    <row r="91" spans="1:31" s="17" customFormat="1" ht="11.4" hidden="1" customHeight="1" x14ac:dyDescent="0.2">
      <c r="A91" s="14" t="s">
        <v>58</v>
      </c>
      <c r="B91" s="14"/>
      <c r="C91" s="13" t="s">
        <v>54</v>
      </c>
      <c r="D91" s="46">
        <v>0</v>
      </c>
      <c r="E91" s="46">
        <v>0</v>
      </c>
      <c r="F91" s="46">
        <v>0</v>
      </c>
      <c r="G91" s="46">
        <v>0</v>
      </c>
      <c r="H91" s="44">
        <f t="shared" si="22"/>
        <v>0</v>
      </c>
      <c r="I91" s="14"/>
      <c r="J91" s="13"/>
      <c r="K91" s="15"/>
      <c r="L91" s="15"/>
      <c r="M91" s="15"/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45">
        <f t="shared" si="20"/>
        <v>0</v>
      </c>
      <c r="T91" s="16">
        <v>0</v>
      </c>
      <c r="U91" s="16">
        <v>0</v>
      </c>
      <c r="V91" s="16">
        <v>0</v>
      </c>
      <c r="W91" s="16">
        <v>0</v>
      </c>
      <c r="X91" s="45">
        <f t="shared" si="21"/>
        <v>0</v>
      </c>
      <c r="Y91" s="16"/>
      <c r="Z91" s="16"/>
      <c r="AA91" s="16"/>
      <c r="AB91" s="18">
        <v>0</v>
      </c>
      <c r="AC91" s="18">
        <v>0</v>
      </c>
      <c r="AD91" s="18">
        <v>0</v>
      </c>
      <c r="AE91" s="18">
        <v>0</v>
      </c>
    </row>
    <row r="92" spans="1:31" ht="19.95" customHeight="1" x14ac:dyDescent="0.2">
      <c r="A92" s="67" t="s">
        <v>21</v>
      </c>
      <c r="B92" s="68"/>
      <c r="C92" s="69"/>
      <c r="D92" s="26">
        <f>SUM(D38:D91)</f>
        <v>78</v>
      </c>
      <c r="E92" s="42">
        <f t="shared" ref="E92:H92" si="25">SUM(E38:E91)</f>
        <v>54</v>
      </c>
      <c r="F92" s="42">
        <f t="shared" si="25"/>
        <v>43</v>
      </c>
      <c r="G92" s="42">
        <f t="shared" si="25"/>
        <v>0</v>
      </c>
      <c r="H92" s="42">
        <f t="shared" si="25"/>
        <v>175</v>
      </c>
      <c r="I92" s="7"/>
      <c r="J92" s="5"/>
      <c r="K92" s="9"/>
      <c r="L92" s="9"/>
      <c r="M92" s="9"/>
      <c r="N92" s="11">
        <f>SUM(N38:N91)</f>
        <v>0</v>
      </c>
      <c r="O92" s="43">
        <f>SUM(O38:O91)</f>
        <v>83068840</v>
      </c>
      <c r="P92" s="43">
        <f t="shared" ref="P92:S92" si="26">SUM(P38:P91)</f>
        <v>17258240</v>
      </c>
      <c r="Q92" s="43">
        <f t="shared" si="26"/>
        <v>16674000</v>
      </c>
      <c r="R92" s="43">
        <f t="shared" si="26"/>
        <v>0</v>
      </c>
      <c r="S92" s="43">
        <f t="shared" si="26"/>
        <v>117001080</v>
      </c>
      <c r="T92" s="11">
        <f>SUM(T38:T91)</f>
        <v>0</v>
      </c>
      <c r="U92" s="43">
        <f t="shared" ref="U92:AA92" si="27">SUM(U38:U91)</f>
        <v>0</v>
      </c>
      <c r="V92" s="43">
        <f t="shared" si="27"/>
        <v>0</v>
      </c>
      <c r="W92" s="43">
        <f t="shared" si="27"/>
        <v>0</v>
      </c>
      <c r="X92" s="43">
        <f t="shared" si="27"/>
        <v>0</v>
      </c>
      <c r="Y92" s="43">
        <f t="shared" si="27"/>
        <v>0</v>
      </c>
      <c r="Z92" s="43">
        <f t="shared" si="27"/>
        <v>0</v>
      </c>
      <c r="AA92" s="43">
        <f t="shared" si="27"/>
        <v>0</v>
      </c>
      <c r="AB92" s="12">
        <f>SUM(AB38:AB91)</f>
        <v>2679.6399999999994</v>
      </c>
      <c r="AC92" s="12">
        <f t="shared" ref="AC92:AE92" si="28">SUM(AC38:AC91)</f>
        <v>2157.2799999999997</v>
      </c>
      <c r="AD92" s="12">
        <f t="shared" si="28"/>
        <v>1667.3999999999999</v>
      </c>
      <c r="AE92" s="12">
        <f t="shared" si="28"/>
        <v>0</v>
      </c>
    </row>
    <row r="93" spans="1:31" x14ac:dyDescent="0.2">
      <c r="A93" s="57"/>
      <c r="B93" s="58"/>
      <c r="C93" s="57"/>
      <c r="D93" s="58"/>
      <c r="E93" s="58"/>
      <c r="F93" s="58"/>
      <c r="G93" s="58"/>
      <c r="H93" s="58"/>
      <c r="I93" s="58"/>
      <c r="J93" s="57"/>
      <c r="K93" s="59"/>
      <c r="L93" s="59"/>
      <c r="M93" s="59"/>
      <c r="N93" s="60"/>
      <c r="O93" s="60"/>
      <c r="P93" s="60"/>
      <c r="Q93" s="60"/>
      <c r="R93" s="60"/>
      <c r="S93" s="60"/>
      <c r="T93" s="60"/>
      <c r="U93" s="60"/>
      <c r="V93" s="60"/>
      <c r="W93" s="60"/>
      <c r="X93" s="60"/>
      <c r="Y93" s="60"/>
      <c r="Z93" s="60"/>
      <c r="AA93" s="60"/>
      <c r="AB93" s="61"/>
      <c r="AC93" s="61"/>
      <c r="AD93" s="61"/>
      <c r="AE93" s="61"/>
    </row>
    <row r="94" spans="1:31" ht="25.05" customHeight="1" x14ac:dyDescent="0.2">
      <c r="A94" s="62" t="s">
        <v>51</v>
      </c>
      <c r="B94" s="63"/>
      <c r="C94" s="62"/>
      <c r="D94" s="7">
        <f>+D18+D36+D92</f>
        <v>171</v>
      </c>
      <c r="E94" s="7">
        <f>+E18+E36+E92</f>
        <v>54</v>
      </c>
      <c r="F94" s="7">
        <f>+F18+F36+F92</f>
        <v>140</v>
      </c>
      <c r="G94" s="7">
        <f>+G18+G36+G92</f>
        <v>0</v>
      </c>
      <c r="H94" s="7">
        <f>+H18+H36+H92</f>
        <v>365</v>
      </c>
      <c r="I94" s="7"/>
      <c r="J94" s="5"/>
      <c r="K94" s="9"/>
      <c r="L94" s="9"/>
      <c r="M94" s="9"/>
      <c r="N94" s="32">
        <f t="shared" ref="N94:AA94" si="29">+N18+N36+N92</f>
        <v>158773098</v>
      </c>
      <c r="O94" s="11">
        <f t="shared" si="29"/>
        <v>407690280</v>
      </c>
      <c r="P94" s="11">
        <f t="shared" si="29"/>
        <v>17258240</v>
      </c>
      <c r="Q94" s="11">
        <f t="shared" si="29"/>
        <v>252155600</v>
      </c>
      <c r="R94" s="11">
        <f t="shared" si="29"/>
        <v>0</v>
      </c>
      <c r="S94" s="11">
        <f t="shared" si="29"/>
        <v>677104120</v>
      </c>
      <c r="T94" s="11">
        <f t="shared" si="29"/>
        <v>99900000</v>
      </c>
      <c r="U94" s="11">
        <f t="shared" si="29"/>
        <v>0</v>
      </c>
      <c r="V94" s="11">
        <f t="shared" si="29"/>
        <v>100880000</v>
      </c>
      <c r="W94" s="11">
        <f t="shared" si="29"/>
        <v>0</v>
      </c>
      <c r="X94" s="11">
        <f t="shared" si="29"/>
        <v>200780000</v>
      </c>
      <c r="Y94" s="11">
        <f t="shared" si="29"/>
        <v>48154551</v>
      </c>
      <c r="Z94" s="11">
        <f t="shared" si="29"/>
        <v>0</v>
      </c>
      <c r="AA94" s="11">
        <f t="shared" si="29"/>
        <v>311168489</v>
      </c>
      <c r="AB94" s="11"/>
      <c r="AC94" s="11"/>
      <c r="AD94" s="11"/>
      <c r="AE94" s="12"/>
    </row>
    <row r="95" spans="1:31" ht="25.05" customHeight="1" x14ac:dyDescent="0.2">
      <c r="A95" s="62" t="s">
        <v>52</v>
      </c>
      <c r="B95" s="63"/>
      <c r="C95" s="62"/>
      <c r="D95" s="63"/>
      <c r="E95" s="63"/>
      <c r="F95" s="63"/>
      <c r="G95" s="63"/>
      <c r="H95" s="63"/>
      <c r="I95" s="63"/>
      <c r="J95" s="62"/>
      <c r="K95" s="64"/>
      <c r="L95" s="64"/>
      <c r="M95" s="64"/>
      <c r="N95" s="65"/>
      <c r="O95" s="65"/>
      <c r="P95" s="65"/>
      <c r="Q95" s="65"/>
      <c r="R95" s="65"/>
      <c r="S95" s="65"/>
      <c r="T95" s="65"/>
      <c r="U95" s="65"/>
      <c r="V95" s="65"/>
      <c r="W95" s="65"/>
      <c r="X95" s="65"/>
      <c r="Y95" s="65"/>
      <c r="Z95" s="65"/>
      <c r="AA95" s="11">
        <f>AA94/27</f>
        <v>11524758.851851853</v>
      </c>
      <c r="AB95" s="12"/>
      <c r="AC95" s="12"/>
      <c r="AD95" s="12"/>
      <c r="AE95" s="12"/>
    </row>
    <row r="98" spans="12:14" ht="12" x14ac:dyDescent="0.25">
      <c r="L98" s="21" t="s">
        <v>65</v>
      </c>
      <c r="M98" s="21"/>
      <c r="N98" s="22">
        <v>73040199</v>
      </c>
    </row>
    <row r="99" spans="12:14" ht="12" x14ac:dyDescent="0.25">
      <c r="L99" s="21" t="s">
        <v>67</v>
      </c>
      <c r="M99" s="21"/>
      <c r="N99" s="22">
        <v>0</v>
      </c>
    </row>
  </sheetData>
  <sheetProtection formatCells="0" formatColumns="0" formatRows="0" insertColumns="0" insertRows="0" insertHyperlinks="0" deleteColumns="0" deleteRows="0" sort="0" autoFilter="0" pivotTables="0"/>
  <mergeCells count="25">
    <mergeCell ref="A1:AE1"/>
    <mergeCell ref="A3:A4"/>
    <mergeCell ref="B3:B4"/>
    <mergeCell ref="C3:C4"/>
    <mergeCell ref="D3:H3"/>
    <mergeCell ref="I3:I4"/>
    <mergeCell ref="J3:J4"/>
    <mergeCell ref="K3:K4"/>
    <mergeCell ref="L3:L4"/>
    <mergeCell ref="M3:M4"/>
    <mergeCell ref="N3:N4"/>
    <mergeCell ref="O3:S3"/>
    <mergeCell ref="T3:X3"/>
    <mergeCell ref="Y3:Y4"/>
    <mergeCell ref="Z3:Z4"/>
    <mergeCell ref="AA3:AA4"/>
    <mergeCell ref="A93:AE93"/>
    <mergeCell ref="A94:C94"/>
    <mergeCell ref="A95:Z95"/>
    <mergeCell ref="AB3:AE3"/>
    <mergeCell ref="A18:C18"/>
    <mergeCell ref="A19:Z19"/>
    <mergeCell ref="A36:C36"/>
    <mergeCell ref="A92:C92"/>
    <mergeCell ref="A37:Z37"/>
  </mergeCells>
  <phoneticPr fontId="4" type="noConversion"/>
  <printOptions horizontalCentered="1"/>
  <pageMargins left="0.25" right="0.25" top="0.5" bottom="0.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DAFTAR RITASE KSI TRUCKING</vt:lpstr>
      <vt:lpstr>'DAFTAR RITASE KSI TRUCKING'!Print_Area</vt:lpstr>
      <vt:lpstr>'DAFTAR RITASE KSI TRUCKING'!Print_Titles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2024-08-14T23:17:03Z</dcterms:created>
  <dcterms:modified xsi:type="dcterms:W3CDTF">2026-06-14T23:10:33Z</dcterms:modified>
  <cp:category/>
</cp:coreProperties>
</file>